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SIONII\Music\1.1. POAI 2021\1. MESES\6. Junio 2021\PRODUCTOS\WEB - T II - 2021\PRODUCTO\"/>
    </mc:Choice>
  </mc:AlternateContent>
  <bookViews>
    <workbookView xWindow="120" yWindow="390" windowWidth="20730" windowHeight="9285" tabRatio="607" activeTab="1"/>
  </bookViews>
  <sheets>
    <sheet name="Proyectos" sheetId="2" r:id="rId1"/>
    <sheet name="Dependencias" sheetId="3" r:id="rId2"/>
    <sheet name="Ejecucion por Actividad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p" localSheetId="2">#REF!</definedName>
    <definedName name="\p">#REF!</definedName>
    <definedName name="_xlnm._FilterDatabase" localSheetId="2" hidden="1">'Ejecucion por Actividad'!$A$8:$S$133</definedName>
    <definedName name="ABC" localSheetId="2">#REF!</definedName>
    <definedName name="ABC">#REF!</definedName>
    <definedName name="Año">[1]Referencias!$D$3:$D$9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2">#REF!</definedName>
    <definedName name="MACRO">#REF!</definedName>
    <definedName name="Municipio">[5]procesos!$K$54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52511"/>
</workbook>
</file>

<file path=xl/calcChain.xml><?xml version="1.0" encoding="utf-8"?>
<calcChain xmlns="http://schemas.openxmlformats.org/spreadsheetml/2006/main">
  <c r="N130" i="22" l="1"/>
  <c r="L130" i="22"/>
  <c r="P129" i="22" l="1"/>
  <c r="P128" i="22"/>
  <c r="N129" i="22"/>
  <c r="N128" i="22"/>
  <c r="L129" i="22"/>
  <c r="L128" i="22"/>
  <c r="K129" i="22"/>
  <c r="K128" i="22"/>
  <c r="K130" i="22" s="1"/>
  <c r="J129" i="22"/>
  <c r="J128" i="22"/>
  <c r="J130" i="22" s="1"/>
  <c r="I129" i="22"/>
  <c r="I128" i="22"/>
  <c r="H129" i="22"/>
  <c r="H128" i="22"/>
  <c r="Q127" i="22"/>
  <c r="Q126" i="22"/>
  <c r="Q125" i="22"/>
  <c r="Q124" i="22"/>
  <c r="Q123" i="22"/>
  <c r="Q122" i="22"/>
  <c r="Q121" i="22"/>
  <c r="Q120" i="22"/>
  <c r="Q119" i="22"/>
  <c r="Q118" i="22"/>
  <c r="Q117" i="22"/>
  <c r="Q116" i="22"/>
  <c r="Q115" i="22"/>
  <c r="Q114" i="22"/>
  <c r="Q113" i="22"/>
  <c r="Q112" i="22"/>
  <c r="Q111" i="22"/>
  <c r="Q110" i="22"/>
  <c r="Q109" i="22"/>
  <c r="Q108" i="22"/>
  <c r="Q107" i="22"/>
  <c r="Q106" i="22"/>
  <c r="Q105" i="22"/>
  <c r="Q104" i="22"/>
  <c r="Q103" i="22"/>
  <c r="Q102" i="22"/>
  <c r="Q101" i="22"/>
  <c r="Q100" i="22"/>
  <c r="Q99" i="22"/>
  <c r="Q98" i="22"/>
  <c r="Q97" i="22"/>
  <c r="Q96" i="22"/>
  <c r="Q95" i="22"/>
  <c r="Q94" i="22"/>
  <c r="Q93" i="22"/>
  <c r="Q92" i="22"/>
  <c r="Q91" i="22"/>
  <c r="Q90" i="22"/>
  <c r="Q89" i="22"/>
  <c r="Q88" i="22"/>
  <c r="Q87" i="22"/>
  <c r="Q86" i="22"/>
  <c r="Q85" i="22"/>
  <c r="Q84" i="22"/>
  <c r="Q83" i="22"/>
  <c r="Q82" i="22"/>
  <c r="Q81" i="22"/>
  <c r="Q80" i="22"/>
  <c r="Q79" i="22"/>
  <c r="Q78" i="22"/>
  <c r="Q77" i="22"/>
  <c r="Q76" i="22"/>
  <c r="Q75" i="22"/>
  <c r="Q74" i="22"/>
  <c r="Q73" i="22"/>
  <c r="Q72" i="22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O127" i="22"/>
  <c r="O126" i="22"/>
  <c r="O125" i="22"/>
  <c r="O124" i="22"/>
  <c r="O123" i="22"/>
  <c r="O122" i="22"/>
  <c r="O121" i="22"/>
  <c r="O120" i="22"/>
  <c r="O119" i="22"/>
  <c r="O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9" i="22"/>
  <c r="M129" i="22" l="1"/>
  <c r="M128" i="22"/>
  <c r="N7" i="22" l="1"/>
  <c r="I7" i="22"/>
  <c r="H7" i="22" l="1"/>
  <c r="J7" i="22"/>
  <c r="L7" i="22"/>
  <c r="P7" i="22"/>
  <c r="I131" i="22" l="1"/>
  <c r="Q131" i="22" s="1"/>
  <c r="P130" i="22"/>
  <c r="P132" i="22" s="1"/>
  <c r="P135" i="22" s="1"/>
  <c r="L132" i="22"/>
  <c r="L135" i="22" s="1"/>
  <c r="K7" i="22"/>
  <c r="J6" i="22"/>
  <c r="H130" i="22"/>
  <c r="H6" i="22" s="1"/>
  <c r="O131" i="22" l="1"/>
  <c r="M131" i="22"/>
  <c r="Q129" i="22"/>
  <c r="H132" i="22"/>
  <c r="O128" i="22"/>
  <c r="O129" i="22"/>
  <c r="M130" i="22"/>
  <c r="Q128" i="22"/>
  <c r="N132" i="22"/>
  <c r="N135" i="22" s="1"/>
  <c r="Q132" i="22" l="1"/>
  <c r="K135" i="22"/>
  <c r="M132" i="22"/>
  <c r="Q130" i="22"/>
  <c r="O130" i="22"/>
  <c r="O132" i="22"/>
</calcChain>
</file>

<file path=xl/sharedStrings.xml><?xml version="1.0" encoding="utf-8"?>
<sst xmlns="http://schemas.openxmlformats.org/spreadsheetml/2006/main" count="1165" uniqueCount="239">
  <si>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</si>
  <si>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</si>
  <si>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</si>
  <si>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</si>
  <si>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</si>
  <si>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</si>
  <si>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</si>
  <si>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</si>
  <si>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</si>
  <si>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</si>
  <si>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</si>
  <si>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</si>
  <si>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</si>
  <si>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</si>
  <si>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</si>
  <si>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</si>
  <si>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</si>
  <si>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Costo Total Contratos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</si>
  <si>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</si>
  <si>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</si>
  <si>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</si>
  <si>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</si>
  <si>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</si>
  <si>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</si>
  <si>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</si>
  <si>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</si>
  <si>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</si>
  <si>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Mejoramiento de la calidad en los procesos y trámites de la entidad</t>
  </si>
  <si>
    <t>S</t>
  </si>
  <si>
    <t>Fortalecimiento de la inspección vigilancia y control de los productos competencia del Invima a nivel Nacional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</si>
  <si>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</si>
  <si>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</si>
  <si>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</si>
  <si>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</si>
  <si>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</si>
  <si>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</si>
  <si>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</si>
  <si>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</si>
  <si>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10. Proyecto Educación sanitaria y asistencia tecnica</t>
  </si>
  <si>
    <t>Oficina de Laboratorios y Control de Calidad</t>
  </si>
  <si>
    <t>Dirección de Responsabilidad Sanitaria</t>
  </si>
  <si>
    <t>6.Proyecto de control sanitario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</si>
  <si>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</si>
  <si>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</si>
  <si>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</si>
  <si>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</si>
  <si>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</si>
  <si>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</si>
  <si>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</si>
  <si>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</si>
  <si>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</si>
  <si>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 xml:space="preserve">Fortalecimiento  de la inspección  vigilancia y control de los productos competencia del Invima a nivel nacional </t>
  </si>
  <si>
    <t>A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</si>
  <si>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</si>
  <si>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</si>
  <si>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</si>
  <si>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</si>
  <si>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(Cosméticos) </t>
  </si>
  <si>
    <t xml:space="preserve">Realizar Inspección , vigilancia y control  a establecimientos de competencia de la Direcciòn (Dispositivos) </t>
  </si>
  <si>
    <t xml:space="preserve">Realizar Inspección , vigilancia y control  a establecimientos de competencia de la Direcciòn (Medicamentos) </t>
  </si>
  <si>
    <t xml:space="preserve">Realizar Inspección , vigilancia y control  a establecimientos de competencia de la Direcciòn (Bancos de Sangre)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</si>
  <si>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</si>
  <si>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</si>
  <si>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</si>
  <si>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Fotalecer el sistema de gestión de calidad de los laboratorios del Invima</t>
  </si>
  <si>
    <t>Emitir conceptos de lotes de productos biológicos.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</si>
  <si>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</si>
  <si>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</si>
  <si>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</si>
  <si>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</si>
  <si>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</si>
  <si>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</si>
  <si>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</si>
  <si>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</si>
  <si>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Desarrollo y promulgación del conocimiento institucional</t>
  </si>
  <si>
    <t>Realizar visitas de acompañamiento a las autoridades sanitarias de terceros paises para la habilitación y certificación de establecimientos colombianos que quieren exportar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</si>
  <si>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</si>
  <si>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</si>
  <si>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</si>
  <si>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>Representar al INVIMA en negociaciones de acuerdos comerciales y sanitarios, comisiones de vecindad,  mesas sanitarias de los TLC y de las Comisiones bilaterales de monitoreo a relaciones comerciales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</si>
  <si>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</si>
  <si>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</si>
  <si>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tramites de registro sanitario-NS-NSO- nuevos, reconocimientos y renovaciones</t>
  </si>
  <si>
    <t>TOTAL POA</t>
  </si>
  <si>
    <t>TOTAL PROYECTOS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</si>
  <si>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</si>
  <si>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</si>
  <si>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</si>
  <si>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</si>
  <si>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</si>
  <si>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</si>
  <si>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</si>
  <si>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</si>
  <si>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</si>
  <si>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</si>
  <si>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</si>
  <si>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</si>
  <si>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</si>
  <si>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</si>
  <si>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</si>
  <si>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</si>
  <si>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</si>
  <si>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</si>
  <si>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</si>
  <si>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Apropiación_Ajustada</t>
  </si>
  <si>
    <t xml:space="preserve">11.Proyecto de comunicación estratégica </t>
  </si>
  <si>
    <t xml:space="preserve">12. Proyecto  Modernización de  la arquitectura tecnológica y los sistemas de información misionales del instituto  </t>
  </si>
  <si>
    <t>15. Proyecto fortalecimiento institucional</t>
  </si>
  <si>
    <t>4. Proyecto de Vigilancia Sanitaria de productos de Dispositivos Médicos</t>
  </si>
  <si>
    <r>
      <t xml:space="preserve">Total Apropiacion </t>
    </r>
    <r>
      <rPr>
        <b/>
        <u val="singleAccounting"/>
        <sz val="7"/>
        <color indexed="49"/>
        <rFont val="Arial"/>
        <family val="2"/>
      </rPr>
      <t xml:space="preserve">SIN </t>
    </r>
    <r>
      <rPr>
        <b/>
        <sz val="7"/>
        <color indexed="49"/>
        <rFont val="Arial"/>
        <family val="2"/>
      </rPr>
      <t>Tiquetes</t>
    </r>
  </si>
  <si>
    <t>Implementar software e implantación de soluciones, desarrollos, soportes y actualizaciones para los sistemas de información.</t>
  </si>
  <si>
    <t>Debilidades en la gestión de los procesos administrativos y de apoyo de la Entidad</t>
  </si>
  <si>
    <t>Deficiencias  tecnológicas  que afectan el desarrollo de los  procesos misionales del instituto</t>
  </si>
  <si>
    <t>Limitada capacidad de respuesta frente al Modelo de inspección, vigilancia y control sanitario de los productos de uso y consumo humano</t>
  </si>
  <si>
    <t>C-1903-0300-8</t>
  </si>
  <si>
    <t>Fortalecimiento de los laboratorios como ente referente a nivel nacional</t>
  </si>
  <si>
    <t>Fortalecer la operación de los laboratorios que responda a las necesidades sanitarias del país.</t>
  </si>
  <si>
    <t>Limitada capacidad técnica de la infraestructura para atender las necesidades sanitarias del país</t>
  </si>
  <si>
    <t>Oficina de Control Interno</t>
  </si>
  <si>
    <t>Proyecto de Inversión</t>
  </si>
  <si>
    <t>Id Proyecto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</si>
  <si>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</si>
  <si>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</si>
  <si>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</si>
  <si>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</si>
  <si>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Desarrollar un programa  de  inspección Vigilancia y Control a nivel Nacional fortaleciendo la  IVC con enfoque de Riesgo</t>
  </si>
  <si>
    <t>Actividades de control de calidad de los productos competencia de la entidad.</t>
  </si>
  <si>
    <t>Realizar visitas con propósito de certificación en dispositivos médicos y reactivos de diagnóstico in-vitro</t>
  </si>
  <si>
    <t>Hacer Seguimiento a las certificaciones en Alimentos y Bebidas</t>
  </si>
  <si>
    <t xml:space="preserve">Gestionar la expedición de Registros Sanitarios y trámites asociados, a los productos competencia del Invima </t>
  </si>
  <si>
    <t>Realizar tramites de registro sanitario-NS-NSO- nuevos, reconocimientos y renovaciones-contratistas</t>
  </si>
  <si>
    <t>Transferir recursos al  fondo INVIMA – ICETEX en el marco del reglamento Operativo.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</si>
  <si>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</si>
  <si>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</si>
  <si>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</si>
  <si>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</si>
  <si>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</si>
  <si>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</si>
  <si>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</si>
  <si>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</si>
  <si>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</si>
  <si>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</si>
  <si>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 xml:space="preserve">Implementar la infraestructura tecnológica y de comunicaciones </t>
  </si>
  <si>
    <t xml:space="preserve">Realizar las capacitaciones y actualizaciones de acuerdo a las necesidades detectadas. </t>
  </si>
  <si>
    <t>Realizar el proceso de implementación de la infraestructura tecnológica  y de comunicaciones</t>
  </si>
  <si>
    <t>Dirección de Dispositivos Médicos y Otras Tecnologías</t>
  </si>
  <si>
    <t>8-Diplomacia Sanitaria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</si>
  <si>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</si>
  <si>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</si>
  <si>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</si>
  <si>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/>
  </si>
  <si>
    <t>Fortalecimiento  de la inspección  vigilancia y control de los productos competencia del Invima a nivel Nacional</t>
  </si>
  <si>
    <t>9. Apoyo al emprendimiento y la competitividad Sanitaria del país</t>
  </si>
  <si>
    <t>5. Proyecto Vigilancia Sanitaria de Medicamentos y Productos Biológicos</t>
  </si>
  <si>
    <t>13. Proyecto Incorporación buenas prácticas y estándares para el Gobierno de TI-Gobierno Digital</t>
  </si>
  <si>
    <t>Otros</t>
  </si>
  <si>
    <t>1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</si>
  <si>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Fortalecimiento  de la inspección  vigilancia y control de los productos competencia del Invima</t>
  </si>
  <si>
    <t>Brindar apoyo en acciones de articulación en representación del Instituto, como solicitudes de información, atención de consultas y denuncias, coordinación de operativos y participaciones en mesas de trabajo en conjunto con los integrantes de los Centros Integrados ICA, Invima Polfa/Dian para contrarrestar la ilegalidad y fortalecer el monitoreo, vigilancia y control de los productos competencia del Instituto.</t>
  </si>
  <si>
    <t>Realizar Visitas de verificacion de cumplimiento de lineamientos a la DIROS de los productos y establecimiento de nuestra competencia</t>
  </si>
  <si>
    <t>Realizar visitas de IVC competencia de la Dirección de los productos y establecimientos de nuestra competencia.</t>
  </si>
  <si>
    <t>Realizar visitas de seguimiento y/o acompañamiento técnico en actividades relacionadas con IVC a la Dir. Operaciones sanitarias</t>
  </si>
  <si>
    <t>Realizar Acompañamiento técnico en actividades relacionadas con IVC a la Dir. Operaciones sanitarias</t>
  </si>
  <si>
    <t>Realizar visitas de articulación y  seguimiento a la calidad de las visitas IVC de los GTTs y   a las entidades territoriales frente al cumplimiento de la resolución No. 039 del 2016 -GAAT</t>
  </si>
  <si>
    <t>Realizar toma de muestras de la Dirección de Cosméticos  (Demuestra de la Calidad)</t>
  </si>
  <si>
    <t>Realizar Inspección , vigilancia y control  a establecimientos de competencia de la Direcciòn (PBA-Proyecto PINES). - RN</t>
  </si>
  <si>
    <t>Realizar visitas de seguimiento al programa Nacional de Farmacovigilancia en Laboratorios de Medicamentos, IPS y APB  Farm</t>
  </si>
  <si>
    <t>Ejecutar el Plan de Capacitación acorde a la malla curricular en temas Misionales y de apoyo</t>
  </si>
  <si>
    <t>Realizar acciones de coperacion internacional mediante la participacion en Intercambios Técnicos y Cientificos -ITCS</t>
  </si>
  <si>
    <t xml:space="preserve">Gestión de cooperación con autoridades homólogas y organismos internacionales priorizados. </t>
  </si>
  <si>
    <t>Participación en escenarios de carácter internacional que impacten en el reconocimiento del Instituto.</t>
  </si>
  <si>
    <t>Apoyar el Fortalecimiento  de la inspección  vigilancia y control de los productos competencia del Invima a nivel Nacional (Proyecto de Interes Nacional y Estrategico PINES)</t>
  </si>
  <si>
    <t xml:space="preserve">Elaborar  informes de la participación en   reuniones de temas  relacionadas con Comites de CODEX ALIMENTARIUS S </t>
  </si>
  <si>
    <t>Realizar el proceso para el otorgamiento de reconocimientos.</t>
  </si>
  <si>
    <t xml:space="preserve">Realizar inscripción  y participar  en ensayos de aptitud y pruebas interlaboratorios  a nivel nacional y/o internacional acorde con la oferta y productos, analitos o matrices a evaluar  que apliquen. </t>
  </si>
  <si>
    <t>Atender y gestionar las diferentes solicitudes de análisis de los productos competencia del INVIMA, Laboratorio de Microbiología de alimentos y Bebidas - RN</t>
  </si>
  <si>
    <t>Atender y gestionar las diferentes solicitudes de análisis de los productos competencia del INVIMA, requeridas por las direcciones misionales y reportar sus resultados  del Laboratorio Fisicoquímico de Alimentos y Bebidas</t>
  </si>
  <si>
    <t>Atender y gestionar las diferentes solicitudes de análisis de los productos competencia del INVIMA, requeridas por las direcciones misionales y reportar sus resultados del  Laboratorio de Microbiología de alimentos y Bebidas</t>
  </si>
  <si>
    <t xml:space="preserve">Atender y gestionar las diferentes solicitudes de análisis de los productos competencia del INVIMA, requeridas por las direcciones misionales y reportar sus resultados del Laboratorio de OGM </t>
  </si>
  <si>
    <t>Atender y gestionar las diferentes solicitudes de análisis de los productos competencia del INVIMA, requeridas por las direcciones misionales y reportar sus resultados laboratorio de Productos Farmacéuticos - área microbiología</t>
  </si>
  <si>
    <t>Atender y gestionar las diferentes solicitudes de análisis de los productos competencia del INVIMA, requeridas por las direcciones misionales y reportar sus resultados del laboratorio de productos farmacéuticos - área fisicoquímico</t>
  </si>
  <si>
    <t>Atender y gestionar las diferentes solicitudes de análisis de los productos competencia del INVIMA, requeridas por las direcciones misionales y reportar sus resultados Dispositivos médicos</t>
  </si>
  <si>
    <t xml:space="preserve"> Validar o verificar técnicas requeridas en el laboratorio para la realización de análisis de productos competencia del INVIMA.</t>
  </si>
  <si>
    <t>Estandarizar técnicas requeridas en el laboratorio para la realización de análisis de productos competencia del INVIMA.</t>
  </si>
  <si>
    <t>Gestionar  Programas de Ensayos de Aptitud o Pruebas de Eficiencia   para los Laboratorios departamentales de salud pública</t>
  </si>
  <si>
    <t>Realizar capacitación a entes descentralizados y otros Actoresde los productos y establecimientos competencia de nuestra Dirección</t>
  </si>
  <si>
    <t>Realizar Asistencia técnica a entes descentralizados y otros Actoresde los productos y establecimientos competencia de nuestra Dirección</t>
  </si>
  <si>
    <t>Realizar simposios Nacionales relacionados con temas de prioridad de la Dirección de Alimentos y Bebiidas con enfoque de riesgo.</t>
  </si>
  <si>
    <t xml:space="preserve">Recopilar, consolidar y divulgar internamente la información relacionada con la entidad que se publica en medios de comunicación  </t>
  </si>
  <si>
    <t xml:space="preserve">Realizar visitas con proposito de certificación a productos de cosméticos, aseo y  plaguicidas de uso domèstico otorgadas
</t>
  </si>
  <si>
    <t>Realizar visitas con proposito de confirmación de la certificación a productos  de cosméticos, aseo y  plaguicidas de uso domèstico otorgadas bajo la metodología virtual</t>
  </si>
  <si>
    <t>Realizar visitas  de Autorización Sanitaria o Autorización Sanitaria Provisional a Plantas de Beneficio Animal, desposte y desprese, en el marco del decreto 1500 de 2007 y resoluciones reglamentarias.</t>
  </si>
  <si>
    <t>Realizar Visitas de verificación de requisitos para Bancos de semen, óvulos y embriones  incluyendo visitas de verificación de requerimientos y  centros de almacenamiento temporal de los bancos de tejidos</t>
  </si>
  <si>
    <t>Realizar visitas con propósito de certificación en Medicamentos y productos Biologicos  BPC / GT / GASECR</t>
  </si>
  <si>
    <t>Hacer Seguimiento a las certificaciones en productos  de cosméticos, aseo y  plaguicidas de uso doméstico otorgadas</t>
  </si>
  <si>
    <t>Hacer Seguimiento a las certificaciones en dispositivos médicos y reactivos de diagnóstico in-vitro</t>
  </si>
  <si>
    <t>Hacer Seguimiento a las certificaciones en Medicamentos y productos Biologicos  BPC / GT / GASECR</t>
  </si>
  <si>
    <t>Realizar Sesiones de sala de Especializada de la Comisión Revisora  ordinarias y extraordinarias</t>
  </si>
  <si>
    <t>Realizar la  radicación de  trámites de registro sanitario-NS-NSO en el marco de la “Desconcentración de Tramites”</t>
  </si>
  <si>
    <t xml:space="preserve">Adquirir o renovar los equipos tecnológicos requeridos para ampliar o mantener la plataforma tecnológica. </t>
  </si>
  <si>
    <t xml:space="preserve">Adquirir o renovar los licenciamientos de software para la operación del INVIMA.
</t>
  </si>
  <si>
    <t xml:space="preserve">Ejecutar el Plan de Capacitacion acorde a la malla curricular e temas misionales y de apoyo </t>
  </si>
  <si>
    <t xml:space="preserve">Fortalecer el desarrollo del conocimiento y competencias tecnicas en los Servidores Públicos de Carrera Administrativa y/o de Libre Nombramiento y Remoción dentro del marco del Convenio ICETEX </t>
  </si>
  <si>
    <t xml:space="preserve">1. Proyecto de Apoyo para la gestión de la Fiscalización Sanitaria  </t>
  </si>
  <si>
    <t>1.1.7.Monitoreo de medios fase 2, componente de pedagogía</t>
  </si>
  <si>
    <t>3. Proyecto de Vigilancia Sanitaria de productos cosméticos</t>
  </si>
  <si>
    <t>1.3.3.Demuestra la Calidad en Cosméticos 2021</t>
  </si>
  <si>
    <t>1.2.23.CONTROL DE ESTABLECIMIENTOS QUE PREPARAN Y ENSAMBLAN ALIMENTOS -PAE 2021</t>
  </si>
  <si>
    <t>1.2.21.CONTROL OFICIAL PARA ESTABLECIMIENTOS PROCESADORES DE ALIMENTOS (IVC)</t>
  </si>
  <si>
    <t>1.2.19.ALIMENTOS PRODUCTOS IMPORTADOS ACEPTACION DE LOTES DE PRODUCTOS 2021</t>
  </si>
  <si>
    <t xml:space="preserve">1.2.20. Vigilancia Sanitaria de Alimentos y Bebidas-Linea de Base Caseinomacropéptido (CMP) en leche bovina vigencia 2021
1.2.22. Monitoreo Trichinella 2021
1.2.25. Monitoreo de Patógenos con variantes de resistentes antimicrobiana en carne de porcino, carcasas y piezas de aves de corral </t>
  </si>
  <si>
    <t>1.2.18.Programa Nacional de Vigilancia y Control de Residuos y contaminantes químicos en Alimentos y Bebidas - Procesados 2021</t>
  </si>
  <si>
    <t>1.2.16.Programa Nacional de Vigilancia y Control de Residuos y contaminantes químicos en Alimentos y Bebidas - Origen Animal 2021</t>
  </si>
  <si>
    <t>1.2.17. Programa Nacional de Vigilancia y Control de Residuos y contaminantes químicos en Alimentos y Bebidas - Origen Vegetal 2021</t>
  </si>
  <si>
    <t>1.9.10. Mejoramiento del sistema nacional de control e inocuidad de alimentos de consumo Nacional y exportación bajo un enfoque de riesgo nacional 2021</t>
  </si>
  <si>
    <t>1.4.3.Demuestra la Calidad en Dispositivos Médicos 2021</t>
  </si>
  <si>
    <t>1.5.4.Demuestra la Calidad en Medicamentos 2021</t>
  </si>
  <si>
    <t>1.5.5.Fortalecimiento de la red nacional de Farmacovigilancia para la monitorización de la seguridad de los medicamentos a nivel nacional 2021</t>
  </si>
  <si>
    <t>1.8.3.Cooperación internacional como mecanismo de posicionamiento del Invima a nivel internacional..</t>
  </si>
  <si>
    <t>1.10.9. Norma Sanitaria en las plataformas digitales</t>
  </si>
  <si>
    <t>3.15.12 Gira Sanitaria Virtual 2021</t>
  </si>
  <si>
    <t>1.10.7.Educación sanitaria virtual en IVC de Alimentos y Bebidas.</t>
  </si>
  <si>
    <t>1.10.8.Implementación de la Circular 046 de 2016 (2021)</t>
  </si>
  <si>
    <t>1.9.9.Fortalecimiento emprendimiento empresarial</t>
  </si>
  <si>
    <t>1.6.3.Prevención, Pedagogía y Responsabilidad Sanitaria para todos 2021</t>
  </si>
  <si>
    <t>1.11.3.Fortalecimiento de la imagen del Invima como la autoridad sanitaria que protege la salud de los residentes en el territorio colombiano 2021</t>
  </si>
  <si>
    <t>2.12.14.Mejoramiento y soporte a los sistemas de información 2021</t>
  </si>
  <si>
    <t xml:space="preserve">2.12.8. Sistema de Inspección, Vigilancia y Control Sanitario - SIVICOS III </t>
  </si>
  <si>
    <t>3.15.7. Adecuación y dotación Infraestructura física INVIMA a nivel nacional 2021</t>
  </si>
  <si>
    <t>3.15.8.Rediseño e implementación del Programa de Gestión Documental 2021</t>
  </si>
  <si>
    <t xml:space="preserve">2.13.4. Gobierno Digital </t>
  </si>
  <si>
    <t>2.12.11. Nueva Plataforma de Trámites y Servicios</t>
  </si>
  <si>
    <t>2.12.13. Inteligencia de Negocios 2021</t>
  </si>
  <si>
    <t>3.15.9. Ejecutar estudios de factibilidad y estructuración</t>
  </si>
  <si>
    <t>3.15.10. Realizar apoyo logistico y administrativo inherente al desarrollo</t>
  </si>
  <si>
    <t xml:space="preserve">Desarrollar las actividades inherentes a la organización y transferencia de los documentos físicos y electrónicos en sus diferentes ciclos de vida </t>
  </si>
  <si>
    <t>Hacer seguimiento y monitoreo a los Instrumentos archivísticos para la gestión documental.</t>
  </si>
  <si>
    <t>Realizar los estudios técnicos (Topograficos, suelos, etc) y diseños de los laboratorios del Invima de acuerdo con las necesidades y cronogramas establecidos.</t>
  </si>
  <si>
    <t>TRIMESTRE  II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</si>
</sst>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_-;_-@_-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&quot;$&quot;\ 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theme="4"/>
      <name val="Arial"/>
      <family val="2"/>
    </font>
    <font>
      <b/>
      <u val="singleAccounting"/>
      <sz val="7"/>
      <color indexed="49"/>
      <name val="Arial"/>
      <family val="2"/>
    </font>
    <font>
      <b/>
      <sz val="7"/>
      <color indexed="49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sz val="7"/>
      <color theme="0" tint="-4.9989318521683403E-2"/>
      <name val="Arial"/>
      <family val="2"/>
    </font>
    <font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auto="1"/>
      </bottom>
      <diagonal/>
    </border>
  </borders>
  <cellStyleXfs count="102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49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164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12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/>
    </xf>
    <xf numFmtId="167" fontId="11" fillId="16" borderId="0" xfId="2" applyNumberFormat="1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165" fontId="11" fillId="16" borderId="0" xfId="1" applyFont="1" applyFill="1" applyBorder="1" applyAlignment="1" applyProtection="1">
      <alignment horizontal="center" vertical="center"/>
    </xf>
    <xf numFmtId="0" fontId="17" fillId="0" borderId="0" xfId="0" applyFont="1"/>
    <xf numFmtId="0" fontId="18" fillId="19" borderId="0" xfId="0" applyFont="1" applyFill="1" applyBorder="1" applyAlignment="1">
      <alignment horizontal="justify" vertical="center" wrapText="1"/>
    </xf>
    <xf numFmtId="0" fontId="18" fillId="19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171" fontId="19" fillId="0" borderId="0" xfId="0" applyNumberFormat="1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9" fontId="0" fillId="0" borderId="0" xfId="889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71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Border="1" applyAlignment="1">
      <alignment horizontal="center" vertical="center"/>
    </xf>
    <xf numFmtId="171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1" fontId="16" fillId="20" borderId="40" xfId="0" applyNumberFormat="1" applyFont="1" applyFill="1" applyBorder="1" applyAlignment="1">
      <alignment vertical="center"/>
    </xf>
    <xf numFmtId="10" fontId="16" fillId="20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71" fontId="19" fillId="0" borderId="0" xfId="0" applyNumberFormat="1" applyFont="1" applyAlignment="1">
      <alignment vertical="center"/>
    </xf>
    <xf numFmtId="164" fontId="11" fillId="16" borderId="0" xfId="3" applyNumberFormat="1" applyFont="1" applyFill="1" applyBorder="1" applyAlignment="1" applyProtection="1">
      <alignment horizontal="center" vertical="center"/>
    </xf>
    <xf numFmtId="9" fontId="24" fillId="16" borderId="0" xfId="3" applyNumberFormat="1" applyFont="1" applyFill="1" applyBorder="1" applyAlignment="1" applyProtection="1">
      <alignment horizontal="center" vertical="center"/>
    </xf>
    <xf numFmtId="165" fontId="24" fillId="16" borderId="0" xfId="1" applyFont="1" applyFill="1" applyBorder="1" applyAlignment="1" applyProtection="1">
      <alignment horizontal="center" vertical="center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167" fontId="25" fillId="17" borderId="13" xfId="2" applyNumberFormat="1" applyFont="1" applyFill="1" applyBorder="1" applyAlignment="1">
      <alignment horizontal="center" vertical="center" wrapText="1"/>
    </xf>
    <xf numFmtId="164" fontId="25" fillId="17" borderId="13" xfId="2" applyFont="1" applyFill="1" applyBorder="1" applyAlignment="1">
      <alignment horizontal="center" vertical="center" wrapText="1"/>
    </xf>
    <xf numFmtId="9" fontId="25" fillId="17" borderId="13" xfId="3" applyNumberFormat="1" applyFont="1" applyFill="1" applyBorder="1" applyAlignment="1">
      <alignment horizontal="center" vertical="center" wrapText="1"/>
    </xf>
    <xf numFmtId="0" fontId="28" fillId="0" borderId="0" xfId="0" applyFont="1"/>
    <xf numFmtId="164" fontId="29" fillId="15" borderId="13" xfId="2" applyNumberFormat="1" applyFont="1" applyFill="1" applyBorder="1" applyAlignment="1">
      <alignment horizontal="center" vertical="center" wrapText="1"/>
    </xf>
    <xf numFmtId="164" fontId="30" fillId="15" borderId="13" xfId="2" applyNumberFormat="1" applyFont="1" applyFill="1" applyBorder="1" applyAlignment="1">
      <alignment horizontal="center" vertical="center" wrapText="1"/>
    </xf>
    <xf numFmtId="164" fontId="30" fillId="17" borderId="13" xfId="2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9" fillId="15" borderId="13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16" xfId="0" applyFont="1" applyFill="1" applyBorder="1" applyAlignment="1">
      <alignment horizontal="center" vertical="center" wrapText="1"/>
    </xf>
    <xf numFmtId="164" fontId="29" fillId="15" borderId="18" xfId="2" applyNumberFormat="1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32" fillId="21" borderId="13" xfId="0" applyFont="1" applyFill="1" applyBorder="1" applyAlignment="1">
      <alignment horizontal="center" vertical="center" wrapText="1"/>
    </xf>
    <xf numFmtId="164" fontId="33" fillId="21" borderId="13" xfId="2" applyFont="1" applyFill="1" applyBorder="1" applyAlignment="1">
      <alignment horizontal="center" vertical="center"/>
    </xf>
    <xf numFmtId="9" fontId="33" fillId="21" borderId="13" xfId="3" applyNumberFormat="1" applyFont="1" applyFill="1" applyBorder="1" applyAlignment="1">
      <alignment horizontal="center" vertical="center"/>
    </xf>
    <xf numFmtId="0" fontId="33" fillId="21" borderId="13" xfId="0" applyFont="1" applyFill="1" applyBorder="1" applyAlignment="1">
      <alignment horizontal="center" vertical="center" wrapText="1"/>
    </xf>
    <xf numFmtId="167" fontId="34" fillId="18" borderId="22" xfId="4" applyNumberFormat="1" applyFont="1" applyFill="1" applyBorder="1" applyAlignment="1">
      <alignment horizontal="center" vertical="center"/>
    </xf>
    <xf numFmtId="164" fontId="34" fillId="18" borderId="22" xfId="4" applyNumberFormat="1" applyFont="1" applyFill="1" applyBorder="1" applyAlignment="1">
      <alignment horizontal="center" vertical="center"/>
    </xf>
    <xf numFmtId="10" fontId="34" fillId="18" borderId="22" xfId="4" applyNumberFormat="1" applyFont="1" applyFill="1" applyBorder="1" applyAlignment="1">
      <alignment horizontal="center" vertical="center"/>
    </xf>
    <xf numFmtId="0" fontId="34" fillId="18" borderId="22" xfId="4" applyFont="1" applyFill="1" applyBorder="1" applyAlignment="1">
      <alignment horizontal="center" vertical="center"/>
    </xf>
    <xf numFmtId="0" fontId="34" fillId="18" borderId="23" xfId="4" applyFont="1" applyFill="1" applyBorder="1" applyAlignment="1">
      <alignment horizontal="center" vertical="center"/>
    </xf>
    <xf numFmtId="167" fontId="34" fillId="18" borderId="25" xfId="4" applyNumberFormat="1" applyFont="1" applyFill="1" applyBorder="1" applyAlignment="1">
      <alignment horizontal="center" vertical="center"/>
    </xf>
    <xf numFmtId="167" fontId="35" fillId="18" borderId="25" xfId="0" applyNumberFormat="1" applyFont="1" applyFill="1" applyBorder="1" applyAlignment="1">
      <alignment horizontal="center" vertical="center"/>
    </xf>
    <xf numFmtId="164" fontId="34" fillId="18" borderId="25" xfId="4" applyNumberFormat="1" applyFont="1" applyFill="1" applyBorder="1" applyAlignment="1">
      <alignment horizontal="center" vertical="center"/>
    </xf>
    <xf numFmtId="167" fontId="35" fillId="18" borderId="25" xfId="2" applyNumberFormat="1" applyFont="1" applyFill="1" applyBorder="1" applyAlignment="1">
      <alignment horizontal="center" vertical="center"/>
    </xf>
    <xf numFmtId="164" fontId="35" fillId="18" borderId="25" xfId="2" applyNumberFormat="1" applyFont="1" applyFill="1" applyBorder="1" applyAlignment="1">
      <alignment horizontal="center" vertical="center"/>
    </xf>
    <xf numFmtId="10" fontId="35" fillId="18" borderId="25" xfId="3" applyNumberFormat="1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169" fontId="19" fillId="0" borderId="0" xfId="886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/>
    </xf>
    <xf numFmtId="0" fontId="29" fillId="15" borderId="13" xfId="2" applyNumberFormat="1" applyFont="1" applyFill="1" applyBorder="1" applyAlignment="1">
      <alignment horizontal="center" vertical="center" wrapText="1"/>
    </xf>
    <xf numFmtId="164" fontId="29" fillId="0" borderId="13" xfId="2" applyNumberFormat="1" applyFont="1" applyFill="1" applyBorder="1" applyAlignment="1">
      <alignment horizontal="center" vertical="center" wrapText="1"/>
    </xf>
    <xf numFmtId="167" fontId="24" fillId="16" borderId="0" xfId="2" applyNumberFormat="1" applyFont="1" applyFill="1" applyBorder="1" applyAlignment="1" applyProtection="1">
      <alignment horizontal="center" vertical="center"/>
    </xf>
    <xf numFmtId="10" fontId="30" fillId="17" borderId="13" xfId="3" applyNumberFormat="1" applyFont="1" applyFill="1" applyBorder="1" applyAlignment="1">
      <alignment horizontal="center" vertical="center" wrapText="1"/>
    </xf>
    <xf numFmtId="0" fontId="36" fillId="0" borderId="0" xfId="0" applyFont="1"/>
    <xf numFmtId="171" fontId="36" fillId="0" borderId="0" xfId="0" applyNumberFormat="1" applyFont="1"/>
    <xf numFmtId="164" fontId="19" fillId="0" borderId="0" xfId="2" applyFont="1" applyBorder="1" applyAlignment="1">
      <alignment horizontal="center" vertical="center" wrapText="1"/>
    </xf>
    <xf numFmtId="10" fontId="19" fillId="20" borderId="40" xfId="0" applyNumberFormat="1" applyFont="1" applyFill="1" applyBorder="1" applyAlignment="1">
      <alignment horizontal="center" vertical="center" wrapText="1"/>
    </xf>
    <xf numFmtId="10" fontId="19" fillId="0" borderId="44" xfId="0" applyNumberFormat="1" applyFont="1" applyBorder="1" applyAlignment="1">
      <alignment horizontal="center" vertical="center" wrapText="1"/>
    </xf>
    <xf numFmtId="10" fontId="19" fillId="0" borderId="45" xfId="0" applyNumberFormat="1" applyFont="1" applyBorder="1" applyAlignment="1">
      <alignment horizontal="center" vertical="center" wrapText="1"/>
    </xf>
    <xf numFmtId="10" fontId="19" fillId="20" borderId="43" xfId="0" applyNumberFormat="1" applyFont="1" applyFill="1" applyBorder="1" applyAlignment="1">
      <alignment horizontal="center" vertical="center" wrapText="1"/>
    </xf>
    <xf numFmtId="171" fontId="21" fillId="20" borderId="40" xfId="0" applyNumberFormat="1" applyFont="1" applyFill="1" applyBorder="1" applyAlignment="1">
      <alignment horizontal="center" vertical="center" wrapText="1"/>
    </xf>
    <xf numFmtId="0" fontId="20" fillId="20" borderId="39" xfId="0" applyFont="1" applyFill="1" applyBorder="1" applyAlignment="1">
      <alignment horizontal="center" vertical="center"/>
    </xf>
    <xf numFmtId="0" fontId="20" fillId="20" borderId="4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16" fillId="20" borderId="40" xfId="0" applyFont="1" applyFill="1" applyBorder="1" applyAlignment="1">
      <alignment horizontal="center" vertical="center"/>
    </xf>
    <xf numFmtId="10" fontId="31" fillId="9" borderId="31" xfId="3" applyNumberFormat="1" applyFont="1" applyFill="1" applyBorder="1" applyAlignment="1">
      <alignment horizontal="center" vertical="center"/>
    </xf>
    <xf numFmtId="10" fontId="31" fillId="9" borderId="37" xfId="3" applyNumberFormat="1" applyFont="1" applyFill="1" applyBorder="1" applyAlignment="1">
      <alignment horizontal="center" vertical="center"/>
    </xf>
    <xf numFmtId="172" fontId="31" fillId="9" borderId="31" xfId="5" applyNumberFormat="1" applyFont="1" applyBorder="1" applyAlignment="1">
      <alignment horizontal="center" vertical="center"/>
    </xf>
    <xf numFmtId="172" fontId="31" fillId="9" borderId="37" xfId="5" applyNumberFormat="1" applyFont="1" applyBorder="1" applyAlignment="1">
      <alignment horizontal="center" vertical="center"/>
    </xf>
    <xf numFmtId="0" fontId="32" fillId="21" borderId="30" xfId="0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center" vertical="center" wrapText="1"/>
    </xf>
    <xf numFmtId="0" fontId="32" fillId="21" borderId="36" xfId="0" applyFont="1" applyFill="1" applyBorder="1" applyAlignment="1">
      <alignment horizontal="center" vertical="center" wrapText="1"/>
    </xf>
    <xf numFmtId="0" fontId="32" fillId="21" borderId="38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164" fontId="10" fillId="16" borderId="0" xfId="2" applyFont="1" applyFill="1" applyBorder="1" applyAlignment="1" applyProtection="1">
      <alignment horizontal="center" vertical="center"/>
    </xf>
    <xf numFmtId="0" fontId="31" fillId="9" borderId="16" xfId="5" applyFont="1" applyBorder="1" applyAlignment="1">
      <alignment horizontal="center" vertical="center" wrapText="1"/>
    </xf>
    <xf numFmtId="0" fontId="31" fillId="9" borderId="17" xfId="5" applyFont="1" applyBorder="1" applyAlignment="1">
      <alignment horizontal="center" vertical="center" wrapText="1"/>
    </xf>
    <xf numFmtId="0" fontId="31" fillId="9" borderId="18" xfId="5" applyFont="1" applyBorder="1" applyAlignment="1">
      <alignment horizontal="center" vertical="center" wrapText="1"/>
    </xf>
    <xf numFmtId="167" fontId="34" fillId="18" borderId="19" xfId="4" applyNumberFormat="1" applyFont="1" applyFill="1" applyBorder="1" applyAlignment="1">
      <alignment horizontal="center" vertical="center"/>
    </xf>
    <xf numFmtId="167" fontId="34" fillId="18" borderId="20" xfId="4" applyNumberFormat="1" applyFont="1" applyFill="1" applyBorder="1" applyAlignment="1">
      <alignment horizontal="center" vertical="center"/>
    </xf>
    <xf numFmtId="167" fontId="34" fillId="18" borderId="21" xfId="4" applyNumberFormat="1" applyFont="1" applyFill="1" applyBorder="1" applyAlignment="1">
      <alignment horizontal="center" vertical="center"/>
    </xf>
    <xf numFmtId="167" fontId="34" fillId="18" borderId="14" xfId="4" applyNumberFormat="1" applyFont="1" applyFill="1" applyBorder="1" applyAlignment="1">
      <alignment horizontal="center" vertical="center"/>
    </xf>
    <xf numFmtId="167" fontId="34" fillId="18" borderId="15" xfId="4" applyNumberFormat="1" applyFont="1" applyFill="1" applyBorder="1" applyAlignment="1">
      <alignment horizontal="center" vertical="center"/>
    </xf>
    <xf numFmtId="167" fontId="34" fillId="18" borderId="24" xfId="4" applyNumberFormat="1" applyFont="1" applyFill="1" applyBorder="1" applyAlignment="1">
      <alignment horizontal="center" vertical="center"/>
    </xf>
    <xf numFmtId="0" fontId="31" fillId="9" borderId="27" xfId="5" applyFont="1" applyBorder="1" applyAlignment="1">
      <alignment horizontal="center" vertical="center" wrapText="1"/>
    </xf>
    <xf numFmtId="0" fontId="31" fillId="9" borderId="28" xfId="5" applyFont="1" applyBorder="1" applyAlignment="1">
      <alignment horizontal="center" vertical="center" wrapText="1"/>
    </xf>
    <xf numFmtId="0" fontId="31" fillId="9" borderId="29" xfId="5" applyFont="1" applyBorder="1" applyAlignment="1">
      <alignment horizontal="center" vertical="center" wrapText="1"/>
    </xf>
    <xf numFmtId="0" fontId="31" fillId="9" borderId="33" xfId="5" applyFont="1" applyBorder="1" applyAlignment="1">
      <alignment horizontal="center" vertical="center" wrapText="1"/>
    </xf>
    <xf numFmtId="0" fontId="31" fillId="9" borderId="34" xfId="5" applyFont="1" applyBorder="1" applyAlignment="1">
      <alignment horizontal="center" vertical="center" wrapText="1"/>
    </xf>
    <xf numFmtId="0" fontId="31" fillId="9" borderId="35" xfId="5" applyFont="1" applyBorder="1" applyAlignment="1">
      <alignment horizontal="center" vertical="center" wrapText="1"/>
    </xf>
    <xf numFmtId="172" fontId="31" fillId="9" borderId="30" xfId="5" applyNumberFormat="1" applyFont="1" applyBorder="1" applyAlignment="1" applyProtection="1">
      <alignment horizontal="center" vertical="center" wrapText="1"/>
    </xf>
    <xf numFmtId="172" fontId="31" fillId="9" borderId="28" xfId="5" applyNumberFormat="1" applyFont="1" applyBorder="1" applyAlignment="1" applyProtection="1">
      <alignment horizontal="center" vertical="center" wrapText="1"/>
    </xf>
    <xf numFmtId="172" fontId="31" fillId="9" borderId="29" xfId="5" applyNumberFormat="1" applyFont="1" applyBorder="1" applyAlignment="1" applyProtection="1">
      <alignment horizontal="center" vertical="center" wrapText="1"/>
    </xf>
    <xf numFmtId="172" fontId="31" fillId="9" borderId="36" xfId="5" applyNumberFormat="1" applyFont="1" applyBorder="1" applyAlignment="1" applyProtection="1">
      <alignment horizontal="center" vertical="center" wrapText="1"/>
    </xf>
    <xf numFmtId="172" fontId="31" fillId="9" borderId="34" xfId="5" applyNumberFormat="1" applyFont="1" applyBorder="1" applyAlignment="1" applyProtection="1">
      <alignment horizontal="center" vertical="center" wrapText="1"/>
    </xf>
    <xf numFmtId="172" fontId="31" fillId="9" borderId="35" xfId="5" applyNumberFormat="1" applyFont="1" applyBorder="1" applyAlignment="1" applyProtection="1">
      <alignment horizontal="center" vertical="center" wrapText="1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4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4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164" fontId="7" fillId="15" borderId="9" xfId="2" applyFont="1" applyFill="1" applyBorder="1" applyAlignment="1">
      <alignment horizontal="center" vertical="center"/>
    </xf>
  </cellXfs>
  <cellStyles count="1026">
    <cellStyle name="20% - Énfasis1 10" xfId="7"/>
    <cellStyle name="20% - Énfasis1 11" xfId="8"/>
    <cellStyle name="20% - Énfasis1 12" xfId="9"/>
    <cellStyle name="20% - Énfasis1 13" xfId="10"/>
    <cellStyle name="20% - Énfasis1 14" xfId="11"/>
    <cellStyle name="20% - Énfasis1 15" xfId="12"/>
    <cellStyle name="20% - Énfasis1 16" xfId="13"/>
    <cellStyle name="20% - Énfasis1 17" xfId="14"/>
    <cellStyle name="20% - Énfasis1 18" xfId="15"/>
    <cellStyle name="20% - Énfasis1 19" xfId="16"/>
    <cellStyle name="20% - Énfasis1 2" xfId="17"/>
    <cellStyle name="20% - Énfasis1 20" xfId="18"/>
    <cellStyle name="20% - Énfasis1 21" xfId="19"/>
    <cellStyle name="20% - Énfasis1 22" xfId="20"/>
    <cellStyle name="20% - Énfasis1 23" xfId="21"/>
    <cellStyle name="20% - Énfasis1 24" xfId="22"/>
    <cellStyle name="20% - Énfasis1 25" xfId="23"/>
    <cellStyle name="20% - Énfasis1 26" xfId="24"/>
    <cellStyle name="20% - Énfasis1 27" xfId="25"/>
    <cellStyle name="20% - Énfasis1 28" xfId="26"/>
    <cellStyle name="20% - Énfasis1 29" xfId="27"/>
    <cellStyle name="20% - Énfasis1 3" xfId="28"/>
    <cellStyle name="20% - Énfasis1 30" xfId="29"/>
    <cellStyle name="20% - Énfasis1 31" xfId="30"/>
    <cellStyle name="20% - Énfasis1 32" xfId="31"/>
    <cellStyle name="20% - Énfasis1 33" xfId="32"/>
    <cellStyle name="20% - Énfasis1 34" xfId="33"/>
    <cellStyle name="20% - Énfasis1 35" xfId="34"/>
    <cellStyle name="20% - Énfasis1 36" xfId="35"/>
    <cellStyle name="20% - Énfasis1 37" xfId="36"/>
    <cellStyle name="20% - Énfasis1 38" xfId="37"/>
    <cellStyle name="20% - Énfasis1 39" xfId="38"/>
    <cellStyle name="20% - Énfasis1 4" xfId="39"/>
    <cellStyle name="20% - Énfasis1 40" xfId="40"/>
    <cellStyle name="20% - Énfasis1 41" xfId="41"/>
    <cellStyle name="20% - Énfasis1 42" xfId="42"/>
    <cellStyle name="20% - Énfasis1 43" xfId="43"/>
    <cellStyle name="20% - Énfasis1 44" xfId="44"/>
    <cellStyle name="20% - Énfasis1 45" xfId="45"/>
    <cellStyle name="20% - Énfasis1 46" xfId="46"/>
    <cellStyle name="20% - Énfasis1 47" xfId="47"/>
    <cellStyle name="20% - Énfasis1 48" xfId="48"/>
    <cellStyle name="20% - Énfasis1 49" xfId="49"/>
    <cellStyle name="20% - Énfasis1 5" xfId="50"/>
    <cellStyle name="20% - Énfasis1 50" xfId="51"/>
    <cellStyle name="20% - Énfasis1 51" xfId="52"/>
    <cellStyle name="20% - Énfasis1 52" xfId="53"/>
    <cellStyle name="20% - Énfasis1 53" xfId="54"/>
    <cellStyle name="20% - Énfasis1 54" xfId="55"/>
    <cellStyle name="20% - Énfasis1 55" xfId="56"/>
    <cellStyle name="20% - Énfasis1 56" xfId="57"/>
    <cellStyle name="20% - Énfasis1 57" xfId="58"/>
    <cellStyle name="20% - Énfasis1 58" xfId="59"/>
    <cellStyle name="20% - Énfasis1 59" xfId="60"/>
    <cellStyle name="20% - Énfasis1 6" xfId="61"/>
    <cellStyle name="20% - Énfasis1 60" xfId="62"/>
    <cellStyle name="20% - Énfasis1 61" xfId="63"/>
    <cellStyle name="20% - Énfasis1 62" xfId="64"/>
    <cellStyle name="20% - Énfasis1 63" xfId="65"/>
    <cellStyle name="20% - Énfasis1 64" xfId="66"/>
    <cellStyle name="20% - Énfasis1 65" xfId="67"/>
    <cellStyle name="20% - Énfasis1 66" xfId="68"/>
    <cellStyle name="20% - Énfasis1 67" xfId="69"/>
    <cellStyle name="20% - Énfasis1 68" xfId="70"/>
    <cellStyle name="20% - Énfasis1 69" xfId="71"/>
    <cellStyle name="20% - Énfasis1 7" xfId="72"/>
    <cellStyle name="20% - Énfasis1 70" xfId="73"/>
    <cellStyle name="20% - Énfasis1 71" xfId="74"/>
    <cellStyle name="20% - Énfasis1 72" xfId="75"/>
    <cellStyle name="20% - Énfasis1 73" xfId="76"/>
    <cellStyle name="20% - Énfasis1 8" xfId="77"/>
    <cellStyle name="20% - Énfasis1 9" xfId="78"/>
    <cellStyle name="20% - Énfasis2 10" xfId="79"/>
    <cellStyle name="20% - Énfasis2 11" xfId="80"/>
    <cellStyle name="20% - Énfasis2 12" xfId="81"/>
    <cellStyle name="20% - Énfasis2 13" xfId="82"/>
    <cellStyle name="20% - Énfasis2 14" xfId="83"/>
    <cellStyle name="20% - Énfasis2 15" xfId="84"/>
    <cellStyle name="20% - Énfasis2 16" xfId="85"/>
    <cellStyle name="20% - Énfasis2 17" xfId="86"/>
    <cellStyle name="20% - Énfasis2 18" xfId="87"/>
    <cellStyle name="20% - Énfasis2 19" xfId="88"/>
    <cellStyle name="20% - Énfasis2 2" xfId="89"/>
    <cellStyle name="20% - Énfasis2 20" xfId="90"/>
    <cellStyle name="20% - Énfasis2 21" xfId="91"/>
    <cellStyle name="20% - Énfasis2 22" xfId="92"/>
    <cellStyle name="20% - Énfasis2 23" xfId="93"/>
    <cellStyle name="20% - Énfasis2 24" xfId="94"/>
    <cellStyle name="20% - Énfasis2 25" xfId="95"/>
    <cellStyle name="20% - Énfasis2 26" xfId="96"/>
    <cellStyle name="20% - Énfasis2 27" xfId="97"/>
    <cellStyle name="20% - Énfasis2 28" xfId="98"/>
    <cellStyle name="20% - Énfasis2 29" xfId="99"/>
    <cellStyle name="20% - Énfasis2 3" xfId="100"/>
    <cellStyle name="20% - Énfasis2 30" xfId="101"/>
    <cellStyle name="20% - Énfasis2 31" xfId="102"/>
    <cellStyle name="20% - Énfasis2 32" xfId="103"/>
    <cellStyle name="20% - Énfasis2 33" xfId="104"/>
    <cellStyle name="20% - Énfasis2 34" xfId="105"/>
    <cellStyle name="20% - Énfasis2 35" xfId="106"/>
    <cellStyle name="20% - Énfasis2 36" xfId="107"/>
    <cellStyle name="20% - Énfasis2 37" xfId="108"/>
    <cellStyle name="20% - Énfasis2 38" xfId="109"/>
    <cellStyle name="20% - Énfasis2 39" xfId="110"/>
    <cellStyle name="20% - Énfasis2 4" xfId="111"/>
    <cellStyle name="20% - Énfasis2 40" xfId="112"/>
    <cellStyle name="20% - Énfasis2 41" xfId="113"/>
    <cellStyle name="20% - Énfasis2 42" xfId="114"/>
    <cellStyle name="20% - Énfasis2 43" xfId="115"/>
    <cellStyle name="20% - Énfasis2 44" xfId="116"/>
    <cellStyle name="20% - Énfasis2 45" xfId="117"/>
    <cellStyle name="20% - Énfasis2 46" xfId="118"/>
    <cellStyle name="20% - Énfasis2 47" xfId="119"/>
    <cellStyle name="20% - Énfasis2 48" xfId="120"/>
    <cellStyle name="20% - Énfasis2 49" xfId="121"/>
    <cellStyle name="20% - Énfasis2 5" xfId="122"/>
    <cellStyle name="20% - Énfasis2 50" xfId="123"/>
    <cellStyle name="20% - Énfasis2 51" xfId="124"/>
    <cellStyle name="20% - Énfasis2 52" xfId="125"/>
    <cellStyle name="20% - Énfasis2 53" xfId="126"/>
    <cellStyle name="20% - Énfasis2 54" xfId="127"/>
    <cellStyle name="20% - Énfasis2 55" xfId="128"/>
    <cellStyle name="20% - Énfasis2 56" xfId="129"/>
    <cellStyle name="20% - Énfasis2 57" xfId="130"/>
    <cellStyle name="20% - Énfasis2 58" xfId="131"/>
    <cellStyle name="20% - Énfasis2 59" xfId="132"/>
    <cellStyle name="20% - Énfasis2 6" xfId="133"/>
    <cellStyle name="20% - Énfasis2 60" xfId="134"/>
    <cellStyle name="20% - Énfasis2 61" xfId="135"/>
    <cellStyle name="20% - Énfasis2 62" xfId="136"/>
    <cellStyle name="20% - Énfasis2 63" xfId="137"/>
    <cellStyle name="20% - Énfasis2 64" xfId="138"/>
    <cellStyle name="20% - Énfasis2 65" xfId="139"/>
    <cellStyle name="20% - Énfasis2 66" xfId="140"/>
    <cellStyle name="20% - Énfasis2 67" xfId="141"/>
    <cellStyle name="20% - Énfasis2 68" xfId="142"/>
    <cellStyle name="20% - Énfasis2 69" xfId="143"/>
    <cellStyle name="20% - Énfasis2 7" xfId="144"/>
    <cellStyle name="20% - Énfasis2 70" xfId="145"/>
    <cellStyle name="20% - Énfasis2 71" xfId="146"/>
    <cellStyle name="20% - Énfasis2 72" xfId="147"/>
    <cellStyle name="20% - Énfasis2 73" xfId="148"/>
    <cellStyle name="20% - Énfasis2 8" xfId="149"/>
    <cellStyle name="20% - Énfasis2 9" xfId="150"/>
    <cellStyle name="20% - Énfasis3 10" xfId="151"/>
    <cellStyle name="20% - Énfasis3 11" xfId="152"/>
    <cellStyle name="20% - Énfasis3 12" xfId="153"/>
    <cellStyle name="20% - Énfasis3 13" xfId="154"/>
    <cellStyle name="20% - Énfasis3 14" xfId="155"/>
    <cellStyle name="20% - Énfasis3 15" xfId="156"/>
    <cellStyle name="20% - Énfasis3 16" xfId="157"/>
    <cellStyle name="20% - Énfasis3 17" xfId="158"/>
    <cellStyle name="20% - Énfasis3 18" xfId="159"/>
    <cellStyle name="20% - Énfasis3 19" xfId="160"/>
    <cellStyle name="20% - Énfasis3 2" xfId="161"/>
    <cellStyle name="20% - Énfasis3 20" xfId="162"/>
    <cellStyle name="20% - Énfasis3 21" xfId="163"/>
    <cellStyle name="20% - Énfasis3 22" xfId="164"/>
    <cellStyle name="20% - Énfasis3 23" xfId="165"/>
    <cellStyle name="20% - Énfasis3 24" xfId="166"/>
    <cellStyle name="20% - Énfasis3 25" xfId="167"/>
    <cellStyle name="20% - Énfasis3 26" xfId="168"/>
    <cellStyle name="20% - Énfasis3 27" xfId="169"/>
    <cellStyle name="20% - Énfasis3 28" xfId="170"/>
    <cellStyle name="20% - Énfasis3 29" xfId="171"/>
    <cellStyle name="20% - Énfasis3 3" xfId="172"/>
    <cellStyle name="20% - Énfasis3 30" xfId="173"/>
    <cellStyle name="20% - Énfasis3 31" xfId="174"/>
    <cellStyle name="20% - Énfasis3 32" xfId="175"/>
    <cellStyle name="20% - Énfasis3 33" xfId="176"/>
    <cellStyle name="20% - Énfasis3 34" xfId="177"/>
    <cellStyle name="20% - Énfasis3 35" xfId="178"/>
    <cellStyle name="20% - Énfasis3 36" xfId="179"/>
    <cellStyle name="20% - Énfasis3 37" xfId="180"/>
    <cellStyle name="20% - Énfasis3 38" xfId="181"/>
    <cellStyle name="20% - Énfasis3 39" xfId="182"/>
    <cellStyle name="20% - Énfasis3 4" xfId="183"/>
    <cellStyle name="20% - Énfasis3 40" xfId="184"/>
    <cellStyle name="20% - Énfasis3 41" xfId="185"/>
    <cellStyle name="20% - Énfasis3 42" xfId="186"/>
    <cellStyle name="20% - Énfasis3 43" xfId="187"/>
    <cellStyle name="20% - Énfasis3 44" xfId="188"/>
    <cellStyle name="20% - Énfasis3 45" xfId="189"/>
    <cellStyle name="20% - Énfasis3 46" xfId="190"/>
    <cellStyle name="20% - Énfasis3 47" xfId="191"/>
    <cellStyle name="20% - Énfasis3 48" xfId="192"/>
    <cellStyle name="20% - Énfasis3 49" xfId="193"/>
    <cellStyle name="20% - Énfasis3 5" xfId="194"/>
    <cellStyle name="20% - Énfasis3 50" xfId="195"/>
    <cellStyle name="20% - Énfasis3 51" xfId="196"/>
    <cellStyle name="20% - Énfasis3 52" xfId="197"/>
    <cellStyle name="20% - Énfasis3 53" xfId="198"/>
    <cellStyle name="20% - Énfasis3 54" xfId="199"/>
    <cellStyle name="20% - Énfasis3 55" xfId="200"/>
    <cellStyle name="20% - Énfasis3 56" xfId="201"/>
    <cellStyle name="20% - Énfasis3 57" xfId="202"/>
    <cellStyle name="20% - Énfasis3 58" xfId="203"/>
    <cellStyle name="20% - Énfasis3 59" xfId="204"/>
    <cellStyle name="20% - Énfasis3 6" xfId="205"/>
    <cellStyle name="20% - Énfasis3 60" xfId="206"/>
    <cellStyle name="20% - Énfasis3 61" xfId="207"/>
    <cellStyle name="20% - Énfasis3 62" xfId="208"/>
    <cellStyle name="20% - Énfasis3 63" xfId="209"/>
    <cellStyle name="20% - Énfasis3 64" xfId="210"/>
    <cellStyle name="20% - Énfasis3 65" xfId="211"/>
    <cellStyle name="20% - Énfasis3 66" xfId="212"/>
    <cellStyle name="20% - Énfasis3 67" xfId="213"/>
    <cellStyle name="20% - Énfasis3 68" xfId="214"/>
    <cellStyle name="20% - Énfasis3 69" xfId="215"/>
    <cellStyle name="20% - Énfasis3 7" xfId="216"/>
    <cellStyle name="20% - Énfasis3 70" xfId="217"/>
    <cellStyle name="20% - Énfasis3 71" xfId="218"/>
    <cellStyle name="20% - Énfasis3 72" xfId="219"/>
    <cellStyle name="20% - Énfasis3 73" xfId="220"/>
    <cellStyle name="20% - Énfasis3 8" xfId="221"/>
    <cellStyle name="20% - Énfasis3 9" xfId="222"/>
    <cellStyle name="20% - Énfasis4" xfId="5" builtinId="42"/>
    <cellStyle name="20% - Énfasis4 10" xfId="223"/>
    <cellStyle name="20% - Énfasis4 11" xfId="224"/>
    <cellStyle name="20% - Énfasis4 12" xfId="225"/>
    <cellStyle name="20% - Énfasis4 13" xfId="226"/>
    <cellStyle name="20% - Énfasis4 14" xfId="227"/>
    <cellStyle name="20% - Énfasis4 15" xfId="228"/>
    <cellStyle name="20% - Énfasis4 16" xfId="229"/>
    <cellStyle name="20% - Énfasis4 17" xfId="230"/>
    <cellStyle name="20% - Énfasis4 18" xfId="231"/>
    <cellStyle name="20% - Énfasis4 19" xfId="232"/>
    <cellStyle name="20% - Énfasis4 2" xfId="233"/>
    <cellStyle name="20% - Énfasis4 20" xfId="234"/>
    <cellStyle name="20% - Énfasis4 21" xfId="235"/>
    <cellStyle name="20% - Énfasis4 22" xfId="236"/>
    <cellStyle name="20% - Énfasis4 23" xfId="237"/>
    <cellStyle name="20% - Énfasis4 24" xfId="238"/>
    <cellStyle name="20% - Énfasis4 25" xfId="239"/>
    <cellStyle name="20% - Énfasis4 26" xfId="240"/>
    <cellStyle name="20% - Énfasis4 27" xfId="241"/>
    <cellStyle name="20% - Énfasis4 28" xfId="242"/>
    <cellStyle name="20% - Énfasis4 29" xfId="243"/>
    <cellStyle name="20% - Énfasis4 3" xfId="244"/>
    <cellStyle name="20% - Énfasis4 30" xfId="245"/>
    <cellStyle name="20% - Énfasis4 31" xfId="246"/>
    <cellStyle name="20% - Énfasis4 32" xfId="247"/>
    <cellStyle name="20% - Énfasis4 33" xfId="248"/>
    <cellStyle name="20% - Énfasis4 34" xfId="249"/>
    <cellStyle name="20% - Énfasis4 35" xfId="250"/>
    <cellStyle name="20% - Énfasis4 36" xfId="251"/>
    <cellStyle name="20% - Énfasis4 37" xfId="252"/>
    <cellStyle name="20% - Énfasis4 38" xfId="253"/>
    <cellStyle name="20% - Énfasis4 39" xfId="254"/>
    <cellStyle name="20% - Énfasis4 4" xfId="255"/>
    <cellStyle name="20% - Énfasis4 40" xfId="256"/>
    <cellStyle name="20% - Énfasis4 41" xfId="257"/>
    <cellStyle name="20% - Énfasis4 42" xfId="258"/>
    <cellStyle name="20% - Énfasis4 43" xfId="259"/>
    <cellStyle name="20% - Énfasis4 44" xfId="260"/>
    <cellStyle name="20% - Énfasis4 45" xfId="261"/>
    <cellStyle name="20% - Énfasis4 46" xfId="262"/>
    <cellStyle name="20% - Énfasis4 47" xfId="263"/>
    <cellStyle name="20% - Énfasis4 48" xfId="264"/>
    <cellStyle name="20% - Énfasis4 49" xfId="265"/>
    <cellStyle name="20% - Énfasis4 5" xfId="266"/>
    <cellStyle name="20% - Énfasis4 50" xfId="267"/>
    <cellStyle name="20% - Énfasis4 51" xfId="268"/>
    <cellStyle name="20% - Énfasis4 52" xfId="269"/>
    <cellStyle name="20% - Énfasis4 53" xfId="270"/>
    <cellStyle name="20% - Énfasis4 54" xfId="271"/>
    <cellStyle name="20% - Énfasis4 55" xfId="272"/>
    <cellStyle name="20% - Énfasis4 56" xfId="273"/>
    <cellStyle name="20% - Énfasis4 57" xfId="274"/>
    <cellStyle name="20% - Énfasis4 58" xfId="275"/>
    <cellStyle name="20% - Énfasis4 59" xfId="276"/>
    <cellStyle name="20% - Énfasis4 6" xfId="277"/>
    <cellStyle name="20% - Énfasis4 60" xfId="278"/>
    <cellStyle name="20% - Énfasis4 61" xfId="279"/>
    <cellStyle name="20% - Énfasis4 62" xfId="280"/>
    <cellStyle name="20% - Énfasis4 63" xfId="281"/>
    <cellStyle name="20% - Énfasis4 64" xfId="282"/>
    <cellStyle name="20% - Énfasis4 65" xfId="283"/>
    <cellStyle name="20% - Énfasis4 66" xfId="284"/>
    <cellStyle name="20% - Énfasis4 67" xfId="285"/>
    <cellStyle name="20% - Énfasis4 68" xfId="286"/>
    <cellStyle name="20% - Énfasis4 69" xfId="287"/>
    <cellStyle name="20% - Énfasis4 7" xfId="288"/>
    <cellStyle name="20% - Énfasis4 70" xfId="289"/>
    <cellStyle name="20% - Énfasis4 71" xfId="290"/>
    <cellStyle name="20% - Énfasis4 72" xfId="291"/>
    <cellStyle name="20% - Énfasis4 73" xfId="292"/>
    <cellStyle name="20% - Énfasis4 8" xfId="293"/>
    <cellStyle name="20% - Énfasis4 9" xfId="294"/>
    <cellStyle name="20% - Énfasis5 10" xfId="295"/>
    <cellStyle name="20% - Énfasis5 11" xfId="296"/>
    <cellStyle name="20% - Énfasis5 12" xfId="297"/>
    <cellStyle name="20% - Énfasis5 13" xfId="298"/>
    <cellStyle name="20% - Énfasis5 14" xfId="299"/>
    <cellStyle name="20% - Énfasis5 15" xfId="300"/>
    <cellStyle name="20% - Énfasis5 16" xfId="301"/>
    <cellStyle name="20% - Énfasis5 17" xfId="302"/>
    <cellStyle name="20% - Énfasis5 18" xfId="303"/>
    <cellStyle name="20% - Énfasis5 19" xfId="304"/>
    <cellStyle name="20% - Énfasis5 2" xfId="305"/>
    <cellStyle name="20% - Énfasis5 20" xfId="306"/>
    <cellStyle name="20% - Énfasis5 21" xfId="307"/>
    <cellStyle name="20% - Énfasis5 22" xfId="308"/>
    <cellStyle name="20% - Énfasis5 23" xfId="309"/>
    <cellStyle name="20% - Énfasis5 24" xfId="310"/>
    <cellStyle name="20% - Énfasis5 25" xfId="311"/>
    <cellStyle name="20% - Énfasis5 26" xfId="312"/>
    <cellStyle name="20% - Énfasis5 27" xfId="313"/>
    <cellStyle name="20% - Énfasis5 28" xfId="314"/>
    <cellStyle name="20% - Énfasis5 29" xfId="315"/>
    <cellStyle name="20% - Énfasis5 3" xfId="316"/>
    <cellStyle name="20% - Énfasis5 30" xfId="317"/>
    <cellStyle name="20% - Énfasis5 31" xfId="318"/>
    <cellStyle name="20% - Énfasis5 32" xfId="319"/>
    <cellStyle name="20% - Énfasis5 33" xfId="320"/>
    <cellStyle name="20% - Énfasis5 34" xfId="321"/>
    <cellStyle name="20% - Énfasis5 35" xfId="322"/>
    <cellStyle name="20% - Énfasis5 36" xfId="323"/>
    <cellStyle name="20% - Énfasis5 37" xfId="324"/>
    <cellStyle name="20% - Énfasis5 38" xfId="325"/>
    <cellStyle name="20% - Énfasis5 39" xfId="326"/>
    <cellStyle name="20% - Énfasis5 4" xfId="327"/>
    <cellStyle name="20% - Énfasis5 40" xfId="328"/>
    <cellStyle name="20% - Énfasis5 41" xfId="329"/>
    <cellStyle name="20% - Énfasis5 42" xfId="330"/>
    <cellStyle name="20% - Énfasis5 43" xfId="331"/>
    <cellStyle name="20% - Énfasis5 44" xfId="332"/>
    <cellStyle name="20% - Énfasis5 45" xfId="333"/>
    <cellStyle name="20% - Énfasis5 46" xfId="334"/>
    <cellStyle name="20% - Énfasis5 47" xfId="335"/>
    <cellStyle name="20% - Énfasis5 48" xfId="336"/>
    <cellStyle name="20% - Énfasis5 49" xfId="337"/>
    <cellStyle name="20% - Énfasis5 5" xfId="338"/>
    <cellStyle name="20% - Énfasis5 50" xfId="339"/>
    <cellStyle name="20% - Énfasis5 51" xfId="340"/>
    <cellStyle name="20% - Énfasis5 52" xfId="341"/>
    <cellStyle name="20% - Énfasis5 53" xfId="342"/>
    <cellStyle name="20% - Énfasis5 54" xfId="343"/>
    <cellStyle name="20% - Énfasis5 55" xfId="344"/>
    <cellStyle name="20% - Énfasis5 56" xfId="345"/>
    <cellStyle name="20% - Énfasis5 57" xfId="346"/>
    <cellStyle name="20% - Énfasis5 58" xfId="347"/>
    <cellStyle name="20% - Énfasis5 59" xfId="348"/>
    <cellStyle name="20% - Énfasis5 6" xfId="349"/>
    <cellStyle name="20% - Énfasis5 60" xfId="350"/>
    <cellStyle name="20% - Énfasis5 61" xfId="351"/>
    <cellStyle name="20% - Énfasis5 62" xfId="352"/>
    <cellStyle name="20% - Énfasis5 63" xfId="353"/>
    <cellStyle name="20% - Énfasis5 64" xfId="354"/>
    <cellStyle name="20% - Énfasis5 65" xfId="355"/>
    <cellStyle name="20% - Énfasis5 66" xfId="356"/>
    <cellStyle name="20% - Énfasis5 67" xfId="357"/>
    <cellStyle name="20% - Énfasis5 68" xfId="358"/>
    <cellStyle name="20% - Énfasis5 69" xfId="359"/>
    <cellStyle name="20% - Énfasis5 7" xfId="360"/>
    <cellStyle name="20% - Énfasis5 70" xfId="361"/>
    <cellStyle name="20% - Énfasis5 71" xfId="362"/>
    <cellStyle name="20% - Énfasis5 72" xfId="363"/>
    <cellStyle name="20% - Énfasis5 73" xfId="364"/>
    <cellStyle name="20% - Énfasis5 8" xfId="365"/>
    <cellStyle name="20% - Énfasis5 9" xfId="366"/>
    <cellStyle name="20% - Énfasis6 10" xfId="367"/>
    <cellStyle name="20% - Énfasis6 11" xfId="368"/>
    <cellStyle name="20% - Énfasis6 12" xfId="369"/>
    <cellStyle name="20% - Énfasis6 13" xfId="370"/>
    <cellStyle name="20% - Énfasis6 14" xfId="371"/>
    <cellStyle name="20% - Énfasis6 15" xfId="372"/>
    <cellStyle name="20% - Énfasis6 16" xfId="373"/>
    <cellStyle name="20% - Énfasis6 17" xfId="374"/>
    <cellStyle name="20% - Énfasis6 18" xfId="375"/>
    <cellStyle name="20% - Énfasis6 19" xfId="376"/>
    <cellStyle name="20% - Énfasis6 2" xfId="377"/>
    <cellStyle name="20% - Énfasis6 20" xfId="378"/>
    <cellStyle name="20% - Énfasis6 21" xfId="379"/>
    <cellStyle name="20% - Énfasis6 22" xfId="380"/>
    <cellStyle name="20% - Énfasis6 23" xfId="381"/>
    <cellStyle name="20% - Énfasis6 24" xfId="382"/>
    <cellStyle name="20% - Énfasis6 25" xfId="383"/>
    <cellStyle name="20% - Énfasis6 26" xfId="384"/>
    <cellStyle name="20% - Énfasis6 27" xfId="385"/>
    <cellStyle name="20% - Énfasis6 28" xfId="386"/>
    <cellStyle name="20% - Énfasis6 29" xfId="387"/>
    <cellStyle name="20% - Énfasis6 3" xfId="388"/>
    <cellStyle name="20% - Énfasis6 30" xfId="389"/>
    <cellStyle name="20% - Énfasis6 31" xfId="390"/>
    <cellStyle name="20% - Énfasis6 32" xfId="391"/>
    <cellStyle name="20% - Énfasis6 33" xfId="392"/>
    <cellStyle name="20% - Énfasis6 34" xfId="393"/>
    <cellStyle name="20% - Énfasis6 35" xfId="394"/>
    <cellStyle name="20% - Énfasis6 36" xfId="395"/>
    <cellStyle name="20% - Énfasis6 37" xfId="396"/>
    <cellStyle name="20% - Énfasis6 38" xfId="397"/>
    <cellStyle name="20% - Énfasis6 39" xfId="398"/>
    <cellStyle name="20% - Énfasis6 4" xfId="399"/>
    <cellStyle name="20% - Énfasis6 40" xfId="400"/>
    <cellStyle name="20% - Énfasis6 41" xfId="401"/>
    <cellStyle name="20% - Énfasis6 42" xfId="402"/>
    <cellStyle name="20% - Énfasis6 43" xfId="403"/>
    <cellStyle name="20% - Énfasis6 44" xfId="404"/>
    <cellStyle name="20% - Énfasis6 45" xfId="405"/>
    <cellStyle name="20% - Énfasis6 46" xfId="406"/>
    <cellStyle name="20% - Énfasis6 47" xfId="407"/>
    <cellStyle name="20% - Énfasis6 48" xfId="408"/>
    <cellStyle name="20% - Énfasis6 49" xfId="409"/>
    <cellStyle name="20% - Énfasis6 5" xfId="410"/>
    <cellStyle name="20% - Énfasis6 50" xfId="411"/>
    <cellStyle name="20% - Énfasis6 51" xfId="412"/>
    <cellStyle name="20% - Énfasis6 52" xfId="413"/>
    <cellStyle name="20% - Énfasis6 53" xfId="414"/>
    <cellStyle name="20% - Énfasis6 54" xfId="415"/>
    <cellStyle name="20% - Énfasis6 55" xfId="416"/>
    <cellStyle name="20% - Énfasis6 56" xfId="417"/>
    <cellStyle name="20% - Énfasis6 57" xfId="418"/>
    <cellStyle name="20% - Énfasis6 58" xfId="419"/>
    <cellStyle name="20% - Énfasis6 59" xfId="420"/>
    <cellStyle name="20% - Énfasis6 6" xfId="421"/>
    <cellStyle name="20% - Énfasis6 60" xfId="422"/>
    <cellStyle name="20% - Énfasis6 61" xfId="423"/>
    <cellStyle name="20% - Énfasis6 62" xfId="424"/>
    <cellStyle name="20% - Énfasis6 63" xfId="425"/>
    <cellStyle name="20% - Énfasis6 64" xfId="426"/>
    <cellStyle name="20% - Énfasis6 65" xfId="427"/>
    <cellStyle name="20% - Énfasis6 66" xfId="428"/>
    <cellStyle name="20% - Énfasis6 67" xfId="429"/>
    <cellStyle name="20% - Énfasis6 68" xfId="430"/>
    <cellStyle name="20% - Énfasis6 69" xfId="431"/>
    <cellStyle name="20% - Énfasis6 7" xfId="432"/>
    <cellStyle name="20% - Énfasis6 70" xfId="433"/>
    <cellStyle name="20% - Énfasis6 71" xfId="434"/>
    <cellStyle name="20% - Énfasis6 72" xfId="435"/>
    <cellStyle name="20% - Énfasis6 73" xfId="436"/>
    <cellStyle name="20% - Énfasis6 8" xfId="437"/>
    <cellStyle name="20% - Énfasis6 9" xfId="438"/>
    <cellStyle name="40% - Énfasis1 10" xfId="439"/>
    <cellStyle name="40% - Énfasis1 11" xfId="440"/>
    <cellStyle name="40% - Énfasis1 12" xfId="441"/>
    <cellStyle name="40% - Énfasis1 13" xfId="442"/>
    <cellStyle name="40% - Énfasis1 14" xfId="443"/>
    <cellStyle name="40% - Énfasis1 15" xfId="444"/>
    <cellStyle name="40% - Énfasis1 16" xfId="445"/>
    <cellStyle name="40% - Énfasis1 17" xfId="446"/>
    <cellStyle name="40% - Énfasis1 18" xfId="447"/>
    <cellStyle name="40% - Énfasis1 19" xfId="448"/>
    <cellStyle name="40% - Énfasis1 2" xfId="449"/>
    <cellStyle name="40% - Énfasis1 20" xfId="450"/>
    <cellStyle name="40% - Énfasis1 21" xfId="451"/>
    <cellStyle name="40% - Énfasis1 22" xfId="452"/>
    <cellStyle name="40% - Énfasis1 23" xfId="453"/>
    <cellStyle name="40% - Énfasis1 24" xfId="454"/>
    <cellStyle name="40% - Énfasis1 25" xfId="455"/>
    <cellStyle name="40% - Énfasis1 26" xfId="456"/>
    <cellStyle name="40% - Énfasis1 27" xfId="457"/>
    <cellStyle name="40% - Énfasis1 28" xfId="458"/>
    <cellStyle name="40% - Énfasis1 29" xfId="459"/>
    <cellStyle name="40% - Énfasis1 3" xfId="460"/>
    <cellStyle name="40% - Énfasis1 30" xfId="461"/>
    <cellStyle name="40% - Énfasis1 31" xfId="462"/>
    <cellStyle name="40% - Énfasis1 32" xfId="463"/>
    <cellStyle name="40% - Énfasis1 33" xfId="464"/>
    <cellStyle name="40% - Énfasis1 34" xfId="465"/>
    <cellStyle name="40% - Énfasis1 35" xfId="466"/>
    <cellStyle name="40% - Énfasis1 36" xfId="467"/>
    <cellStyle name="40% - Énfasis1 37" xfId="468"/>
    <cellStyle name="40% - Énfasis1 38" xfId="469"/>
    <cellStyle name="40% - Énfasis1 39" xfId="470"/>
    <cellStyle name="40% - Énfasis1 4" xfId="471"/>
    <cellStyle name="40% - Énfasis1 40" xfId="472"/>
    <cellStyle name="40% - Énfasis1 41" xfId="473"/>
    <cellStyle name="40% - Énfasis1 42" xfId="474"/>
    <cellStyle name="40% - Énfasis1 43" xfId="475"/>
    <cellStyle name="40% - Énfasis1 44" xfId="476"/>
    <cellStyle name="40% - Énfasis1 45" xfId="477"/>
    <cellStyle name="40% - Énfasis1 46" xfId="478"/>
    <cellStyle name="40% - Énfasis1 47" xfId="479"/>
    <cellStyle name="40% - Énfasis1 48" xfId="480"/>
    <cellStyle name="40% - Énfasis1 49" xfId="481"/>
    <cellStyle name="40% - Énfasis1 5" xfId="482"/>
    <cellStyle name="40% - Énfasis1 50" xfId="483"/>
    <cellStyle name="40% - Énfasis1 51" xfId="484"/>
    <cellStyle name="40% - Énfasis1 52" xfId="485"/>
    <cellStyle name="40% - Énfasis1 53" xfId="486"/>
    <cellStyle name="40% - Énfasis1 54" xfId="487"/>
    <cellStyle name="40% - Énfasis1 55" xfId="488"/>
    <cellStyle name="40% - Énfasis1 56" xfId="489"/>
    <cellStyle name="40% - Énfasis1 57" xfId="490"/>
    <cellStyle name="40% - Énfasis1 58" xfId="491"/>
    <cellStyle name="40% - Énfasis1 59" xfId="492"/>
    <cellStyle name="40% - Énfasis1 6" xfId="493"/>
    <cellStyle name="40% - Énfasis1 60" xfId="494"/>
    <cellStyle name="40% - Énfasis1 61" xfId="495"/>
    <cellStyle name="40% - Énfasis1 62" xfId="496"/>
    <cellStyle name="40% - Énfasis1 63" xfId="497"/>
    <cellStyle name="40% - Énfasis1 64" xfId="498"/>
    <cellStyle name="40% - Énfasis1 65" xfId="499"/>
    <cellStyle name="40% - Énfasis1 66" xfId="500"/>
    <cellStyle name="40% - Énfasis1 67" xfId="501"/>
    <cellStyle name="40% - Énfasis1 68" xfId="502"/>
    <cellStyle name="40% - Énfasis1 69" xfId="503"/>
    <cellStyle name="40% - Énfasis1 7" xfId="504"/>
    <cellStyle name="40% - Énfasis1 70" xfId="505"/>
    <cellStyle name="40% - Énfasis1 71" xfId="506"/>
    <cellStyle name="40% - Énfasis1 72" xfId="507"/>
    <cellStyle name="40% - Énfasis1 73" xfId="508"/>
    <cellStyle name="40% - Énfasis1 8" xfId="509"/>
    <cellStyle name="40% - Énfasis1 9" xfId="510"/>
    <cellStyle name="40% - Énfasis2 10" xfId="511"/>
    <cellStyle name="40% - Énfasis2 11" xfId="512"/>
    <cellStyle name="40% - Énfasis2 12" xfId="513"/>
    <cellStyle name="40% - Énfasis2 13" xfId="514"/>
    <cellStyle name="40% - Énfasis2 14" xfId="515"/>
    <cellStyle name="40% - Énfasis2 15" xfId="516"/>
    <cellStyle name="40% - Énfasis2 16" xfId="517"/>
    <cellStyle name="40% - Énfasis2 17" xfId="518"/>
    <cellStyle name="40% - Énfasis2 18" xfId="519"/>
    <cellStyle name="40% - Énfasis2 19" xfId="520"/>
    <cellStyle name="40% - Énfasis2 2" xfId="521"/>
    <cellStyle name="40% - Énfasis2 20" xfId="522"/>
    <cellStyle name="40% - Énfasis2 21" xfId="523"/>
    <cellStyle name="40% - Énfasis2 22" xfId="524"/>
    <cellStyle name="40% - Énfasis2 23" xfId="525"/>
    <cellStyle name="40% - Énfasis2 24" xfId="526"/>
    <cellStyle name="40% - Énfasis2 25" xfId="527"/>
    <cellStyle name="40% - Énfasis2 26" xfId="528"/>
    <cellStyle name="40% - Énfasis2 27" xfId="529"/>
    <cellStyle name="40% - Énfasis2 28" xfId="530"/>
    <cellStyle name="40% - Énfasis2 29" xfId="531"/>
    <cellStyle name="40% - Énfasis2 3" xfId="532"/>
    <cellStyle name="40% - Énfasis2 30" xfId="533"/>
    <cellStyle name="40% - Énfasis2 31" xfId="534"/>
    <cellStyle name="40% - Énfasis2 32" xfId="535"/>
    <cellStyle name="40% - Énfasis2 33" xfId="536"/>
    <cellStyle name="40% - Énfasis2 34" xfId="537"/>
    <cellStyle name="40% - Énfasis2 35" xfId="538"/>
    <cellStyle name="40% - Énfasis2 36" xfId="539"/>
    <cellStyle name="40% - Énfasis2 37" xfId="540"/>
    <cellStyle name="40% - Énfasis2 38" xfId="541"/>
    <cellStyle name="40% - Énfasis2 39" xfId="542"/>
    <cellStyle name="40% - Énfasis2 4" xfId="543"/>
    <cellStyle name="40% - Énfasis2 40" xfId="544"/>
    <cellStyle name="40% - Énfasis2 41" xfId="545"/>
    <cellStyle name="40% - Énfasis2 42" xfId="546"/>
    <cellStyle name="40% - Énfasis2 43" xfId="547"/>
    <cellStyle name="40% - Énfasis2 44" xfId="548"/>
    <cellStyle name="40% - Énfasis2 45" xfId="549"/>
    <cellStyle name="40% - Énfasis2 46" xfId="550"/>
    <cellStyle name="40% - Énfasis2 47" xfId="551"/>
    <cellStyle name="40% - Énfasis2 48" xfId="552"/>
    <cellStyle name="40% - Énfasis2 49" xfId="553"/>
    <cellStyle name="40% - Énfasis2 5" xfId="554"/>
    <cellStyle name="40% - Énfasis2 50" xfId="555"/>
    <cellStyle name="40% - Énfasis2 51" xfId="556"/>
    <cellStyle name="40% - Énfasis2 52" xfId="557"/>
    <cellStyle name="40% - Énfasis2 53" xfId="558"/>
    <cellStyle name="40% - Énfasis2 54" xfId="559"/>
    <cellStyle name="40% - Énfasis2 55" xfId="560"/>
    <cellStyle name="40% - Énfasis2 56" xfId="561"/>
    <cellStyle name="40% - Énfasis2 57" xfId="562"/>
    <cellStyle name="40% - Énfasis2 58" xfId="563"/>
    <cellStyle name="40% - Énfasis2 59" xfId="564"/>
    <cellStyle name="40% - Énfasis2 6" xfId="565"/>
    <cellStyle name="40% - Énfasis2 60" xfId="566"/>
    <cellStyle name="40% - Énfasis2 61" xfId="567"/>
    <cellStyle name="40% - Énfasis2 62" xfId="568"/>
    <cellStyle name="40% - Énfasis2 63" xfId="569"/>
    <cellStyle name="40% - Énfasis2 64" xfId="570"/>
    <cellStyle name="40% - Énfasis2 65" xfId="571"/>
    <cellStyle name="40% - Énfasis2 66" xfId="572"/>
    <cellStyle name="40% - Énfasis2 67" xfId="573"/>
    <cellStyle name="40% - Énfasis2 68" xfId="574"/>
    <cellStyle name="40% - Énfasis2 69" xfId="575"/>
    <cellStyle name="40% - Énfasis2 7" xfId="576"/>
    <cellStyle name="40% - Énfasis2 70" xfId="577"/>
    <cellStyle name="40% - Énfasis2 71" xfId="578"/>
    <cellStyle name="40% - Énfasis2 72" xfId="579"/>
    <cellStyle name="40% - Énfasis2 73" xfId="580"/>
    <cellStyle name="40% - Énfasis2 8" xfId="581"/>
    <cellStyle name="40% - Énfasis2 9" xfId="582"/>
    <cellStyle name="40% - Énfasis3 10" xfId="583"/>
    <cellStyle name="40% - Énfasis3 11" xfId="584"/>
    <cellStyle name="40% - Énfasis3 12" xfId="585"/>
    <cellStyle name="40% - Énfasis3 13" xfId="586"/>
    <cellStyle name="40% - Énfasis3 14" xfId="587"/>
    <cellStyle name="40% - Énfasis3 15" xfId="588"/>
    <cellStyle name="40% - Énfasis3 16" xfId="589"/>
    <cellStyle name="40% - Énfasis3 17" xfId="590"/>
    <cellStyle name="40% - Énfasis3 18" xfId="591"/>
    <cellStyle name="40% - Énfasis3 19" xfId="592"/>
    <cellStyle name="40% - Énfasis3 2" xfId="593"/>
    <cellStyle name="40% - Énfasis3 20" xfId="594"/>
    <cellStyle name="40% - Énfasis3 21" xfId="595"/>
    <cellStyle name="40% - Énfasis3 22" xfId="596"/>
    <cellStyle name="40% - Énfasis3 23" xfId="597"/>
    <cellStyle name="40% - Énfasis3 24" xfId="598"/>
    <cellStyle name="40% - Énfasis3 25" xfId="599"/>
    <cellStyle name="40% - Énfasis3 26" xfId="600"/>
    <cellStyle name="40% - Énfasis3 27" xfId="601"/>
    <cellStyle name="40% - Énfasis3 28" xfId="602"/>
    <cellStyle name="40% - Énfasis3 29" xfId="603"/>
    <cellStyle name="40% - Énfasis3 3" xfId="604"/>
    <cellStyle name="40% - Énfasis3 30" xfId="605"/>
    <cellStyle name="40% - Énfasis3 31" xfId="606"/>
    <cellStyle name="40% - Énfasis3 32" xfId="607"/>
    <cellStyle name="40% - Énfasis3 33" xfId="608"/>
    <cellStyle name="40% - Énfasis3 34" xfId="609"/>
    <cellStyle name="40% - Énfasis3 35" xfId="610"/>
    <cellStyle name="40% - Énfasis3 36" xfId="611"/>
    <cellStyle name="40% - Énfasis3 37" xfId="612"/>
    <cellStyle name="40% - Énfasis3 38" xfId="613"/>
    <cellStyle name="40% - Énfasis3 39" xfId="614"/>
    <cellStyle name="40% - Énfasis3 4" xfId="615"/>
    <cellStyle name="40% - Énfasis3 40" xfId="616"/>
    <cellStyle name="40% - Énfasis3 41" xfId="617"/>
    <cellStyle name="40% - Énfasis3 42" xfId="618"/>
    <cellStyle name="40% - Énfasis3 43" xfId="619"/>
    <cellStyle name="40% - Énfasis3 44" xfId="620"/>
    <cellStyle name="40% - Énfasis3 45" xfId="621"/>
    <cellStyle name="40% - Énfasis3 46" xfId="622"/>
    <cellStyle name="40% - Énfasis3 47" xfId="623"/>
    <cellStyle name="40% - Énfasis3 48" xfId="624"/>
    <cellStyle name="40% - Énfasis3 49" xfId="625"/>
    <cellStyle name="40% - Énfasis3 5" xfId="626"/>
    <cellStyle name="40% - Énfasis3 50" xfId="627"/>
    <cellStyle name="40% - Énfasis3 51" xfId="628"/>
    <cellStyle name="40% - Énfasis3 52" xfId="629"/>
    <cellStyle name="40% - Énfasis3 53" xfId="630"/>
    <cellStyle name="40% - Énfasis3 54" xfId="631"/>
    <cellStyle name="40% - Énfasis3 55" xfId="632"/>
    <cellStyle name="40% - Énfasis3 56" xfId="633"/>
    <cellStyle name="40% - Énfasis3 57" xfId="634"/>
    <cellStyle name="40% - Énfasis3 58" xfId="635"/>
    <cellStyle name="40% - Énfasis3 59" xfId="636"/>
    <cellStyle name="40% - Énfasis3 6" xfId="637"/>
    <cellStyle name="40% - Énfasis3 60" xfId="638"/>
    <cellStyle name="40% - Énfasis3 61" xfId="639"/>
    <cellStyle name="40% - Énfasis3 62" xfId="640"/>
    <cellStyle name="40% - Énfasis3 63" xfId="641"/>
    <cellStyle name="40% - Énfasis3 64" xfId="642"/>
    <cellStyle name="40% - Énfasis3 65" xfId="643"/>
    <cellStyle name="40% - Énfasis3 66" xfId="644"/>
    <cellStyle name="40% - Énfasis3 67" xfId="645"/>
    <cellStyle name="40% - Énfasis3 68" xfId="646"/>
    <cellStyle name="40% - Énfasis3 69" xfId="647"/>
    <cellStyle name="40% - Énfasis3 7" xfId="648"/>
    <cellStyle name="40% - Énfasis3 70" xfId="649"/>
    <cellStyle name="40% - Énfasis3 71" xfId="650"/>
    <cellStyle name="40% - Énfasis3 72" xfId="651"/>
    <cellStyle name="40% - Énfasis3 73" xfId="652"/>
    <cellStyle name="40% - Énfasis3 8" xfId="653"/>
    <cellStyle name="40% - Énfasis3 9" xfId="654"/>
    <cellStyle name="40% - Énfasis4 10" xfId="655"/>
    <cellStyle name="40% - Énfasis4 11" xfId="656"/>
    <cellStyle name="40% - Énfasis4 12" xfId="657"/>
    <cellStyle name="40% - Énfasis4 13" xfId="658"/>
    <cellStyle name="40% - Énfasis4 14" xfId="659"/>
    <cellStyle name="40% - Énfasis4 15" xfId="660"/>
    <cellStyle name="40% - Énfasis4 16" xfId="661"/>
    <cellStyle name="40% - Énfasis4 17" xfId="662"/>
    <cellStyle name="40% - Énfasis4 18" xfId="663"/>
    <cellStyle name="40% - Énfasis4 19" xfId="664"/>
    <cellStyle name="40% - Énfasis4 2" xfId="665"/>
    <cellStyle name="40% - Énfasis4 20" xfId="666"/>
    <cellStyle name="40% - Énfasis4 21" xfId="667"/>
    <cellStyle name="40% - Énfasis4 22" xfId="668"/>
    <cellStyle name="40% - Énfasis4 23" xfId="669"/>
    <cellStyle name="40% - Énfasis4 24" xfId="670"/>
    <cellStyle name="40% - Énfasis4 25" xfId="671"/>
    <cellStyle name="40% - Énfasis4 26" xfId="672"/>
    <cellStyle name="40% - Énfasis4 27" xfId="673"/>
    <cellStyle name="40% - Énfasis4 28" xfId="674"/>
    <cellStyle name="40% - Énfasis4 29" xfId="675"/>
    <cellStyle name="40% - Énfasis4 3" xfId="676"/>
    <cellStyle name="40% - Énfasis4 30" xfId="677"/>
    <cellStyle name="40% - Énfasis4 31" xfId="678"/>
    <cellStyle name="40% - Énfasis4 32" xfId="679"/>
    <cellStyle name="40% - Énfasis4 33" xfId="680"/>
    <cellStyle name="40% - Énfasis4 34" xfId="681"/>
    <cellStyle name="40% - Énfasis4 35" xfId="682"/>
    <cellStyle name="40% - Énfasis4 36" xfId="683"/>
    <cellStyle name="40% - Énfasis4 37" xfId="684"/>
    <cellStyle name="40% - Énfasis4 38" xfId="685"/>
    <cellStyle name="40% - Énfasis4 39" xfId="686"/>
    <cellStyle name="40% - Énfasis4 4" xfId="687"/>
    <cellStyle name="40% - Énfasis4 40" xfId="688"/>
    <cellStyle name="40% - Énfasis4 41" xfId="689"/>
    <cellStyle name="40% - Énfasis4 42" xfId="690"/>
    <cellStyle name="40% - Énfasis4 43" xfId="691"/>
    <cellStyle name="40% - Énfasis4 44" xfId="692"/>
    <cellStyle name="40% - Énfasis4 45" xfId="693"/>
    <cellStyle name="40% - Énfasis4 46" xfId="694"/>
    <cellStyle name="40% - Énfasis4 47" xfId="695"/>
    <cellStyle name="40% - Énfasis4 48" xfId="696"/>
    <cellStyle name="40% - Énfasis4 49" xfId="697"/>
    <cellStyle name="40% - Énfasis4 5" xfId="698"/>
    <cellStyle name="40% - Énfasis4 50" xfId="699"/>
    <cellStyle name="40% - Énfasis4 51" xfId="700"/>
    <cellStyle name="40% - Énfasis4 52" xfId="701"/>
    <cellStyle name="40% - Énfasis4 53" xfId="702"/>
    <cellStyle name="40% - Énfasis4 54" xfId="703"/>
    <cellStyle name="40% - Énfasis4 55" xfId="704"/>
    <cellStyle name="40% - Énfasis4 56" xfId="705"/>
    <cellStyle name="40% - Énfasis4 57" xfId="706"/>
    <cellStyle name="40% - Énfasis4 58" xfId="707"/>
    <cellStyle name="40% - Énfasis4 59" xfId="708"/>
    <cellStyle name="40% - Énfasis4 6" xfId="709"/>
    <cellStyle name="40% - Énfasis4 60" xfId="710"/>
    <cellStyle name="40% - Énfasis4 61" xfId="711"/>
    <cellStyle name="40% - Énfasis4 62" xfId="712"/>
    <cellStyle name="40% - Énfasis4 63" xfId="713"/>
    <cellStyle name="40% - Énfasis4 64" xfId="714"/>
    <cellStyle name="40% - Énfasis4 65" xfId="715"/>
    <cellStyle name="40% - Énfasis4 66" xfId="716"/>
    <cellStyle name="40% - Énfasis4 67" xfId="717"/>
    <cellStyle name="40% - Énfasis4 68" xfId="718"/>
    <cellStyle name="40% - Énfasis4 69" xfId="719"/>
    <cellStyle name="40% - Énfasis4 7" xfId="720"/>
    <cellStyle name="40% - Énfasis4 70" xfId="721"/>
    <cellStyle name="40% - Énfasis4 71" xfId="722"/>
    <cellStyle name="40% - Énfasis4 72" xfId="723"/>
    <cellStyle name="40% - Énfasis4 73" xfId="724"/>
    <cellStyle name="40% - Énfasis4 8" xfId="725"/>
    <cellStyle name="40% - Énfasis4 9" xfId="726"/>
    <cellStyle name="40% - Énfasis5 10" xfId="727"/>
    <cellStyle name="40% - Énfasis5 11" xfId="728"/>
    <cellStyle name="40% - Énfasis5 12" xfId="729"/>
    <cellStyle name="40% - Énfasis5 13" xfId="730"/>
    <cellStyle name="40% - Énfasis5 14" xfId="731"/>
    <cellStyle name="40% - Énfasis5 15" xfId="732"/>
    <cellStyle name="40% - Énfasis5 16" xfId="733"/>
    <cellStyle name="40% - Énfasis5 17" xfId="734"/>
    <cellStyle name="40% - Énfasis5 18" xfId="735"/>
    <cellStyle name="40% - Énfasis5 19" xfId="736"/>
    <cellStyle name="40% - Énfasis5 2" xfId="737"/>
    <cellStyle name="40% - Énfasis5 20" xfId="738"/>
    <cellStyle name="40% - Énfasis5 21" xfId="739"/>
    <cellStyle name="40% - Énfasis5 22" xfId="740"/>
    <cellStyle name="40% - Énfasis5 23" xfId="741"/>
    <cellStyle name="40% - Énfasis5 24" xfId="742"/>
    <cellStyle name="40% - Énfasis5 25" xfId="743"/>
    <cellStyle name="40% - Énfasis5 26" xfId="744"/>
    <cellStyle name="40% - Énfasis5 27" xfId="745"/>
    <cellStyle name="40% - Énfasis5 28" xfId="746"/>
    <cellStyle name="40% - Énfasis5 29" xfId="747"/>
    <cellStyle name="40% - Énfasis5 3" xfId="748"/>
    <cellStyle name="40% - Énfasis5 30" xfId="749"/>
    <cellStyle name="40% - Énfasis5 31" xfId="750"/>
    <cellStyle name="40% - Énfasis5 32" xfId="751"/>
    <cellStyle name="40% - Énfasis5 33" xfId="752"/>
    <cellStyle name="40% - Énfasis5 34" xfId="753"/>
    <cellStyle name="40% - Énfasis5 35" xfId="754"/>
    <cellStyle name="40% - Énfasis5 36" xfId="755"/>
    <cellStyle name="40% - Énfasis5 37" xfId="756"/>
    <cellStyle name="40% - Énfasis5 38" xfId="757"/>
    <cellStyle name="40% - Énfasis5 39" xfId="758"/>
    <cellStyle name="40% - Énfasis5 4" xfId="759"/>
    <cellStyle name="40% - Énfasis5 40" xfId="760"/>
    <cellStyle name="40% - Énfasis5 41" xfId="761"/>
    <cellStyle name="40% - Énfasis5 42" xfId="762"/>
    <cellStyle name="40% - Énfasis5 43" xfId="763"/>
    <cellStyle name="40% - Énfasis5 44" xfId="764"/>
    <cellStyle name="40% - Énfasis5 45" xfId="765"/>
    <cellStyle name="40% - Énfasis5 46" xfId="766"/>
    <cellStyle name="40% - Énfasis5 47" xfId="767"/>
    <cellStyle name="40% - Énfasis5 48" xfId="768"/>
    <cellStyle name="40% - Énfasis5 49" xfId="769"/>
    <cellStyle name="40% - Énfasis5 5" xfId="770"/>
    <cellStyle name="40% - Énfasis5 50" xfId="771"/>
    <cellStyle name="40% - Énfasis5 51" xfId="772"/>
    <cellStyle name="40% - Énfasis5 52" xfId="773"/>
    <cellStyle name="40% - Énfasis5 53" xfId="774"/>
    <cellStyle name="40% - Énfasis5 54" xfId="775"/>
    <cellStyle name="40% - Énfasis5 55" xfId="776"/>
    <cellStyle name="40% - Énfasis5 56" xfId="777"/>
    <cellStyle name="40% - Énfasis5 57" xfId="778"/>
    <cellStyle name="40% - Énfasis5 58" xfId="779"/>
    <cellStyle name="40% - Énfasis5 59" xfId="780"/>
    <cellStyle name="40% - Énfasis5 6" xfId="781"/>
    <cellStyle name="40% - Énfasis5 60" xfId="782"/>
    <cellStyle name="40% - Énfasis5 61" xfId="783"/>
    <cellStyle name="40% - Énfasis5 62" xfId="784"/>
    <cellStyle name="40% - Énfasis5 63" xfId="785"/>
    <cellStyle name="40% - Énfasis5 64" xfId="786"/>
    <cellStyle name="40% - Énfasis5 65" xfId="787"/>
    <cellStyle name="40% - Énfasis5 66" xfId="788"/>
    <cellStyle name="40% - Énfasis5 67" xfId="789"/>
    <cellStyle name="40% - Énfasis5 68" xfId="790"/>
    <cellStyle name="40% - Énfasis5 69" xfId="791"/>
    <cellStyle name="40% - Énfasis5 7" xfId="792"/>
    <cellStyle name="40% - Énfasis5 70" xfId="793"/>
    <cellStyle name="40% - Énfasis5 71" xfId="794"/>
    <cellStyle name="40% - Énfasis5 72" xfId="795"/>
    <cellStyle name="40% - Énfasis5 73" xfId="796"/>
    <cellStyle name="40% - Énfasis5 8" xfId="797"/>
    <cellStyle name="40% - Énfasis5 9" xfId="798"/>
    <cellStyle name="40% - Énfasis6 10" xfId="799"/>
    <cellStyle name="40% - Énfasis6 11" xfId="800"/>
    <cellStyle name="40% - Énfasis6 12" xfId="801"/>
    <cellStyle name="40% - Énfasis6 13" xfId="802"/>
    <cellStyle name="40% - Énfasis6 14" xfId="803"/>
    <cellStyle name="40% - Énfasis6 15" xfId="804"/>
    <cellStyle name="40% - Énfasis6 16" xfId="805"/>
    <cellStyle name="40% - Énfasis6 17" xfId="806"/>
    <cellStyle name="40% - Énfasis6 18" xfId="807"/>
    <cellStyle name="40% - Énfasis6 19" xfId="808"/>
    <cellStyle name="40% - Énfasis6 2" xfId="809"/>
    <cellStyle name="40% - Énfasis6 20" xfId="810"/>
    <cellStyle name="40% - Énfasis6 21" xfId="811"/>
    <cellStyle name="40% - Énfasis6 22" xfId="812"/>
    <cellStyle name="40% - Énfasis6 23" xfId="813"/>
    <cellStyle name="40% - Énfasis6 24" xfId="814"/>
    <cellStyle name="40% - Énfasis6 25" xfId="815"/>
    <cellStyle name="40% - Énfasis6 26" xfId="816"/>
    <cellStyle name="40% - Énfasis6 27" xfId="817"/>
    <cellStyle name="40% - Énfasis6 28" xfId="818"/>
    <cellStyle name="40% - Énfasis6 29" xfId="819"/>
    <cellStyle name="40% - Énfasis6 3" xfId="820"/>
    <cellStyle name="40% - Énfasis6 30" xfId="821"/>
    <cellStyle name="40% - Énfasis6 31" xfId="822"/>
    <cellStyle name="40% - Énfasis6 32" xfId="823"/>
    <cellStyle name="40% - Énfasis6 33" xfId="824"/>
    <cellStyle name="40% - Énfasis6 34" xfId="825"/>
    <cellStyle name="40% - Énfasis6 35" xfId="826"/>
    <cellStyle name="40% - Énfasis6 36" xfId="827"/>
    <cellStyle name="40% - Énfasis6 37" xfId="828"/>
    <cellStyle name="40% - Énfasis6 38" xfId="829"/>
    <cellStyle name="40% - Énfasis6 39" xfId="830"/>
    <cellStyle name="40% - Énfasis6 4" xfId="831"/>
    <cellStyle name="40% - Énfasis6 40" xfId="832"/>
    <cellStyle name="40% - Énfasis6 41" xfId="833"/>
    <cellStyle name="40% - Énfasis6 42" xfId="834"/>
    <cellStyle name="40% - Énfasis6 43" xfId="835"/>
    <cellStyle name="40% - Énfasis6 44" xfId="836"/>
    <cellStyle name="40% - Énfasis6 45" xfId="837"/>
    <cellStyle name="40% - Énfasis6 46" xfId="838"/>
    <cellStyle name="40% - Énfasis6 47" xfId="839"/>
    <cellStyle name="40% - Énfasis6 48" xfId="840"/>
    <cellStyle name="40% - Énfasis6 49" xfId="841"/>
    <cellStyle name="40% - Énfasis6 5" xfId="842"/>
    <cellStyle name="40% - Énfasis6 50" xfId="843"/>
    <cellStyle name="40% - Énfasis6 51" xfId="844"/>
    <cellStyle name="40% - Énfasis6 52" xfId="845"/>
    <cellStyle name="40% - Énfasis6 53" xfId="846"/>
    <cellStyle name="40% - Énfasis6 54" xfId="847"/>
    <cellStyle name="40% - Énfasis6 55" xfId="848"/>
    <cellStyle name="40% - Énfasis6 56" xfId="849"/>
    <cellStyle name="40% - Énfasis6 57" xfId="850"/>
    <cellStyle name="40% - Énfasis6 58" xfId="851"/>
    <cellStyle name="40% - Énfasis6 59" xfId="852"/>
    <cellStyle name="40% - Énfasis6 6" xfId="853"/>
    <cellStyle name="40% - Énfasis6 60" xfId="854"/>
    <cellStyle name="40% - Énfasis6 61" xfId="855"/>
    <cellStyle name="40% - Énfasis6 62" xfId="856"/>
    <cellStyle name="40% - Énfasis6 63" xfId="857"/>
    <cellStyle name="40% - Énfasis6 64" xfId="858"/>
    <cellStyle name="40% - Énfasis6 65" xfId="859"/>
    <cellStyle name="40% - Énfasis6 66" xfId="860"/>
    <cellStyle name="40% - Énfasis6 67" xfId="861"/>
    <cellStyle name="40% - Énfasis6 68" xfId="862"/>
    <cellStyle name="40% - Énfasis6 69" xfId="863"/>
    <cellStyle name="40% - Énfasis6 7" xfId="864"/>
    <cellStyle name="40% - Énfasis6 70" xfId="865"/>
    <cellStyle name="40% - Énfasis6 71" xfId="866"/>
    <cellStyle name="40% - Énfasis6 72" xfId="867"/>
    <cellStyle name="40% - Énfasis6 73" xfId="868"/>
    <cellStyle name="40% - Énfasis6 8" xfId="869"/>
    <cellStyle name="40% - Énfasis6 9" xfId="870"/>
    <cellStyle name="Millares" xfId="1" builtinId="3"/>
    <cellStyle name="Millares [0] 2" xfId="871"/>
    <cellStyle name="Millares 2" xfId="872"/>
    <cellStyle name="Millares 2 2" xfId="873"/>
    <cellStyle name="Millares 2 3" xfId="874"/>
    <cellStyle name="Millares 2 4" xfId="875"/>
    <cellStyle name="Millares 26" xfId="876"/>
    <cellStyle name="Millares 3" xfId="877"/>
    <cellStyle name="Millares 3 2" xfId="878"/>
    <cellStyle name="Millares 4" xfId="879"/>
    <cellStyle name="Millares 4 2" xfId="880"/>
    <cellStyle name="Millares 5" xfId="881"/>
    <cellStyle name="Millares 6" xfId="882"/>
    <cellStyle name="Millares 7" xfId="883"/>
    <cellStyle name="Moneda" xfId="2" builtinId="4"/>
    <cellStyle name="Moneda [0] 2" xfId="884"/>
    <cellStyle name="Moneda 10" xfId="885"/>
    <cellStyle name="Moneda 10 2" xfId="1025"/>
    <cellStyle name="Moneda 11" xfId="886"/>
    <cellStyle name="Moneda 12" xfId="1020"/>
    <cellStyle name="Moneda 13" xfId="1022"/>
    <cellStyle name="Moneda 14" xfId="1023"/>
    <cellStyle name="Moneda 15" xfId="1024"/>
    <cellStyle name="Moneda 2" xfId="887"/>
    <cellStyle name="Moneda 2 2" xfId="888"/>
    <cellStyle name="Moneda 2 3" xfId="889"/>
    <cellStyle name="Moneda 2 3 2" xfId="890"/>
    <cellStyle name="Moneda 2 3 3" xfId="1021"/>
    <cellStyle name="Moneda 3" xfId="891"/>
    <cellStyle name="Moneda 4" xfId="892"/>
    <cellStyle name="Moneda 4 2" xfId="893"/>
    <cellStyle name="Moneda 5" xfId="894"/>
    <cellStyle name="Moneda 5 2" xfId="895"/>
    <cellStyle name="Moneda 6" xfId="896"/>
    <cellStyle name="Moneda 7" xfId="897"/>
    <cellStyle name="Moneda 8" xfId="898"/>
    <cellStyle name="Moneda 9" xfId="899"/>
    <cellStyle name="Normal" xfId="0" builtinId="0"/>
    <cellStyle name="Normal 10" xfId="900"/>
    <cellStyle name="Normal 11" xfId="901"/>
    <cellStyle name="Normal 12" xfId="902"/>
    <cellStyle name="Normal 13" xfId="903"/>
    <cellStyle name="Normal 2" xfId="904"/>
    <cellStyle name="Normal 2 2" xfId="905"/>
    <cellStyle name="Normal 2 2 2" xfId="906"/>
    <cellStyle name="Normal 2 3" xfId="6"/>
    <cellStyle name="Normal 2 4" xfId="907"/>
    <cellStyle name="Normal 20" xfId="908"/>
    <cellStyle name="Normal 21" xfId="909"/>
    <cellStyle name="Normal 27" xfId="910"/>
    <cellStyle name="Normal 28" xfId="911"/>
    <cellStyle name="Normal 3" xfId="912"/>
    <cellStyle name="Normal 3 2" xfId="913"/>
    <cellStyle name="Normal 3 3" xfId="914"/>
    <cellStyle name="Normal 4" xfId="915"/>
    <cellStyle name="Normal 4 2" xfId="916"/>
    <cellStyle name="Normal 5" xfId="917"/>
    <cellStyle name="Normal 5 2" xfId="918"/>
    <cellStyle name="Normal 6" xfId="919"/>
    <cellStyle name="Normal 7" xfId="920"/>
    <cellStyle name="Normal 8" xfId="921"/>
    <cellStyle name="Normal 9" xfId="922"/>
    <cellStyle name="Notas 10" xfId="923"/>
    <cellStyle name="Notas 11" xfId="924"/>
    <cellStyle name="Notas 12" xfId="925"/>
    <cellStyle name="Notas 13" xfId="926"/>
    <cellStyle name="Notas 14" xfId="927"/>
    <cellStyle name="Notas 15" xfId="928"/>
    <cellStyle name="Notas 16" xfId="929"/>
    <cellStyle name="Notas 17" xfId="930"/>
    <cellStyle name="Notas 18" xfId="931"/>
    <cellStyle name="Notas 19" xfId="932"/>
    <cellStyle name="Notas 2" xfId="933"/>
    <cellStyle name="Notas 20" xfId="934"/>
    <cellStyle name="Notas 21" xfId="935"/>
    <cellStyle name="Notas 22" xfId="936"/>
    <cellStyle name="Notas 23" xfId="937"/>
    <cellStyle name="Notas 24" xfId="938"/>
    <cellStyle name="Notas 25" xfId="939"/>
    <cellStyle name="Notas 26" xfId="940"/>
    <cellStyle name="Notas 27" xfId="941"/>
    <cellStyle name="Notas 28" xfId="942"/>
    <cellStyle name="Notas 29" xfId="943"/>
    <cellStyle name="Notas 3" xfId="944"/>
    <cellStyle name="Notas 30" xfId="945"/>
    <cellStyle name="Notas 31" xfId="946"/>
    <cellStyle name="Notas 32" xfId="947"/>
    <cellStyle name="Notas 33" xfId="948"/>
    <cellStyle name="Notas 34" xfId="949"/>
    <cellStyle name="Notas 35" xfId="950"/>
    <cellStyle name="Notas 36" xfId="951"/>
    <cellStyle name="Notas 37" xfId="952"/>
    <cellStyle name="Notas 38" xfId="953"/>
    <cellStyle name="Notas 39" xfId="954"/>
    <cellStyle name="Notas 4" xfId="955"/>
    <cellStyle name="Notas 40" xfId="956"/>
    <cellStyle name="Notas 41" xfId="957"/>
    <cellStyle name="Notas 42" xfId="958"/>
    <cellStyle name="Notas 43" xfId="959"/>
    <cellStyle name="Notas 44" xfId="960"/>
    <cellStyle name="Notas 45" xfId="961"/>
    <cellStyle name="Notas 46" xfId="962"/>
    <cellStyle name="Notas 47" xfId="963"/>
    <cellStyle name="Notas 48" xfId="964"/>
    <cellStyle name="Notas 49" xfId="965"/>
    <cellStyle name="Notas 5" xfId="966"/>
    <cellStyle name="Notas 50" xfId="967"/>
    <cellStyle name="Notas 51" xfId="968"/>
    <cellStyle name="Notas 52" xfId="969"/>
    <cellStyle name="Notas 53" xfId="970"/>
    <cellStyle name="Notas 54" xfId="971"/>
    <cellStyle name="Notas 55" xfId="972"/>
    <cellStyle name="Notas 56" xfId="973"/>
    <cellStyle name="Notas 57" xfId="974"/>
    <cellStyle name="Notas 58" xfId="975"/>
    <cellStyle name="Notas 59" xfId="976"/>
    <cellStyle name="Notas 6" xfId="977"/>
    <cellStyle name="Notas 60" xfId="978"/>
    <cellStyle name="Notas 61" xfId="979"/>
    <cellStyle name="Notas 62" xfId="980"/>
    <cellStyle name="Notas 63" xfId="981"/>
    <cellStyle name="Notas 64" xfId="982"/>
    <cellStyle name="Notas 65" xfId="983"/>
    <cellStyle name="Notas 66" xfId="984"/>
    <cellStyle name="Notas 67" xfId="985"/>
    <cellStyle name="Notas 68" xfId="986"/>
    <cellStyle name="Notas 69" xfId="987"/>
    <cellStyle name="Notas 7" xfId="988"/>
    <cellStyle name="Notas 70" xfId="989"/>
    <cellStyle name="Notas 71" xfId="990"/>
    <cellStyle name="Notas 72" xfId="991"/>
    <cellStyle name="Notas 73" xfId="992"/>
    <cellStyle name="Notas 74" xfId="993"/>
    <cellStyle name="Notas 75" xfId="994"/>
    <cellStyle name="Notas 76" xfId="995"/>
    <cellStyle name="Notas 77" xfId="996"/>
    <cellStyle name="Notas 78" xfId="997"/>
    <cellStyle name="Notas 79" xfId="998"/>
    <cellStyle name="Notas 8" xfId="999"/>
    <cellStyle name="Notas 80" xfId="1000"/>
    <cellStyle name="Notas 81" xfId="1001"/>
    <cellStyle name="Notas 82" xfId="1002"/>
    <cellStyle name="Notas 83" xfId="1003"/>
    <cellStyle name="Notas 84" xfId="1004"/>
    <cellStyle name="Notas 85" xfId="1005"/>
    <cellStyle name="Notas 86" xfId="1006"/>
    <cellStyle name="Notas 87" xfId="1007"/>
    <cellStyle name="Notas 88" xfId="1008"/>
    <cellStyle name="Notas 89" xfId="1009"/>
    <cellStyle name="Notas 9" xfId="1010"/>
    <cellStyle name="Porcentaje" xfId="3" builtinId="5"/>
    <cellStyle name="Porcentaje 2" xfId="1011"/>
    <cellStyle name="Porcentaje 2 2" xfId="1012"/>
    <cellStyle name="Porcentaje 3" xfId="1013"/>
    <cellStyle name="Porcentaje 3 2 2" xfId="1014"/>
    <cellStyle name="Porcentaje 5" xfId="1015"/>
    <cellStyle name="Porcentual 2" xfId="1016"/>
    <cellStyle name="Porcentual 3" xfId="1017"/>
    <cellStyle name="Título 4" xfId="1018"/>
    <cellStyle name="Título 5" xfId="1019"/>
    <cellStyle name="Total" xfId="4" builtinId="25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0</xdr:row>
      <xdr:rowOff>67235</xdr:rowOff>
    </xdr:from>
    <xdr:to>
      <xdr:col>1</xdr:col>
      <xdr:colOff>1221440</xdr:colOff>
      <xdr:row>2</xdr:row>
      <xdr:rowOff>31242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67235"/>
          <a:ext cx="2236134" cy="64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57978</xdr:rowOff>
    </xdr:from>
    <xdr:to>
      <xdr:col>1</xdr:col>
      <xdr:colOff>1488281</xdr:colOff>
      <xdr:row>2</xdr:row>
      <xdr:rowOff>15737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57978"/>
          <a:ext cx="2546384" cy="44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tables/table1.xml><?xml version="1.0" encoding="utf-8"?>
<table xmlns="http://schemas.openxmlformats.org/spreadsheetml/2006/main" id="1" name="MaeProy" displayName="MaeProy" ref="A4:L8" totalsRowShown="0" headerRowDxfId="39" dataDxfId="38" tableBorderDxfId="37">
  <autoFilter ref="A4:L8"/>
  <tableColumns count="12">
    <tableColumn id="1" name="Id Proyecto" dataDxfId="36"/>
    <tableColumn id="2" name="Proyecto de Inversión" dataDxfId="35"/>
    <tableColumn id="3" name="Objetivo General" dataDxfId="34"/>
    <tableColumn id="5" name="Proyecto" dataDxfId="33"/>
    <tableColumn id="6" name="Apropiación_SUIFP" dataDxfId="32"/>
    <tableColumn id="18" name="Presupuesto_Disponible" dataDxfId="31"/>
    <tableColumn id="17" name="CDP" dataDxfId="30" dataCellStyle="Moneda 11"/>
    <tableColumn id="30" name="% CDP" dataDxfId="29"/>
    <tableColumn id="29" name="CRP" dataDxfId="28" dataCellStyle="Moneda 11"/>
    <tableColumn id="16" name="%CRP" dataDxfId="27"/>
    <tableColumn id="15" name="OBLIGADO" dataDxfId="26" dataCellStyle="Moneda"/>
    <tableColumn id="22" name="%OBLIGADO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MaeDepe" displayName="MaeDepe" ref="A4:J21" totalsRowShown="0" headerRowDxfId="12" dataDxfId="11" tableBorderDxfId="10">
  <autoFilter ref="A4:J21"/>
  <sortState ref="A5:J20">
    <sortCondition descending="1" ref="J4:J20"/>
  </sortState>
  <tableColumns count="10">
    <tableColumn id="1" name="id Dependencia" dataDxfId="9"/>
    <tableColumn id="2" name="Dependencia Descripcion" dataDxfId="8"/>
    <tableColumn id="3" name="Apropiación_Ajustada" dataDxfId="7"/>
    <tableColumn id="10" name="Presupuesto_Disponible" dataDxfId="6"/>
    <tableColumn id="9" name="CDP" dataDxfId="5"/>
    <tableColumn id="8" name="% CDP" dataDxfId="4"/>
    <tableColumn id="4" name="CRP" dataDxfId="3"/>
    <tableColumn id="7" name="%CRP" dataDxfId="2"/>
    <tableColumn id="6" name="Obligado" dataDxfId="1"/>
    <tableColumn id="5" name="%Oblig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Proy"/>
  <dimension ref="A1:U109"/>
  <sheetViews>
    <sheetView showGridLines="0" topLeftCell="D1" zoomScale="80" zoomScaleNormal="80" workbookViewId="0">
      <pane ySplit="4" topLeftCell="A8" activePane="bottomLeft" state="frozen"/>
      <selection activeCell="B20" sqref="B20"/>
      <selection pane="bottomLeft" activeCell="C3" sqref="C3"/>
    </sheetView>
  </sheetViews>
  <sheetFormatPr baseColWidth="10" defaultColWidth="0" defaultRowHeight="15" customHeight="1" zeroHeight="1" x14ac:dyDescent="0.25"/>
  <cols>
    <col min="1" max="1" width="17.5703125" bestFit="1" customWidth="1"/>
    <col min="2" max="3" width="30.7109375" customWidth="1"/>
    <col min="4" max="4" width="33.28515625" customWidth="1"/>
    <col min="5" max="5" width="24.42578125" bestFit="1" customWidth="1"/>
    <col min="6" max="6" width="24.140625" bestFit="1" customWidth="1"/>
    <col min="7" max="7" width="22.140625" bestFit="1" customWidth="1"/>
    <col min="8" max="8" width="17.7109375" customWidth="1"/>
    <col min="9" max="9" width="22.140625" bestFit="1" customWidth="1"/>
    <col min="10" max="10" width="17.7109375" customWidth="1"/>
    <col min="11" max="11" width="22.28515625" customWidth="1"/>
    <col min="12" max="12" width="17.7109375" customWidth="1"/>
    <col min="13" max="15" width="3.7109375" customWidth="1"/>
    <col min="16" max="21" width="0" hidden="1" customWidth="1"/>
    <col min="22" max="16384" width="11.42578125" hidden="1"/>
  </cols>
  <sheetData>
    <row r="1" spans="1:14" ht="23.25" customHeight="1" x14ac:dyDescent="0.25"/>
    <row r="2" spans="1:14" ht="30" x14ac:dyDescent="0.45">
      <c r="A2" s="16"/>
      <c r="B2" s="8" t="s">
        <v>7</v>
      </c>
      <c r="C2" s="9" t="s">
        <v>238</v>
      </c>
    </row>
    <row r="3" spans="1:14" ht="8.1" customHeight="1" x14ac:dyDescent="0.25"/>
    <row r="4" spans="1:14" ht="30" x14ac:dyDescent="0.25">
      <c r="A4" s="17" t="s">
        <v>120</v>
      </c>
      <c r="B4" s="17" t="s">
        <v>119</v>
      </c>
      <c r="C4" s="17" t="s">
        <v>121</v>
      </c>
      <c r="D4" s="17" t="s">
        <v>12</v>
      </c>
      <c r="E4" s="18" t="s">
        <v>88</v>
      </c>
      <c r="F4" s="18" t="s">
        <v>89</v>
      </c>
      <c r="G4" s="18" t="s">
        <v>18</v>
      </c>
      <c r="H4" s="18" t="s">
        <v>90</v>
      </c>
      <c r="I4" s="18" t="s">
        <v>20</v>
      </c>
      <c r="J4" s="18" t="s">
        <v>91</v>
      </c>
      <c r="K4" s="18" t="s">
        <v>92</v>
      </c>
      <c r="L4" s="18" t="s">
        <v>93</v>
      </c>
    </row>
    <row r="5" spans="1:14" ht="86.25" customHeight="1" x14ac:dyDescent="0.25">
      <c r="A5" s="19" t="s">
        <v>98</v>
      </c>
      <c r="B5" s="20" t="s">
        <v>44</v>
      </c>
      <c r="C5" s="20" t="s">
        <v>99</v>
      </c>
      <c r="D5" s="20" t="s">
        <v>111</v>
      </c>
      <c r="E5" s="21">
        <v>9192687820.0000019</v>
      </c>
      <c r="F5" s="21">
        <v>5439304203.7400017</v>
      </c>
      <c r="G5" s="74">
        <v>3753383616.2600002</v>
      </c>
      <c r="H5" s="22">
        <v>0.40830099854951885</v>
      </c>
      <c r="I5" s="74">
        <v>3246106715.0799999</v>
      </c>
      <c r="J5" s="22">
        <v>0.35311834565051065</v>
      </c>
      <c r="K5" s="82">
        <v>1206368043.6500001</v>
      </c>
      <c r="L5" s="22">
        <v>0.13123126416034434</v>
      </c>
      <c r="M5" s="23"/>
      <c r="N5" s="24"/>
    </row>
    <row r="6" spans="1:14" ht="86.25" customHeight="1" x14ac:dyDescent="0.25">
      <c r="A6" s="19" t="s">
        <v>94</v>
      </c>
      <c r="B6" s="20" t="s">
        <v>45</v>
      </c>
      <c r="C6" s="20" t="s">
        <v>95</v>
      </c>
      <c r="D6" s="20" t="s">
        <v>112</v>
      </c>
      <c r="E6" s="21">
        <v>11244914918.990849</v>
      </c>
      <c r="F6" s="21">
        <v>1913558873.8708496</v>
      </c>
      <c r="G6" s="74">
        <v>9331356045.1199989</v>
      </c>
      <c r="H6" s="22">
        <v>0.82982895934239953</v>
      </c>
      <c r="I6" s="74">
        <v>7880577744.5100002</v>
      </c>
      <c r="J6" s="22">
        <v>0.70081257184089274</v>
      </c>
      <c r="K6" s="82">
        <v>1665032737.51</v>
      </c>
      <c r="L6" s="22">
        <v>0.14806983863417483</v>
      </c>
      <c r="M6" s="23"/>
      <c r="N6" s="24"/>
    </row>
    <row r="7" spans="1:14" s="36" customFormat="1" ht="86.25" customHeight="1" x14ac:dyDescent="0.25">
      <c r="A7" s="19" t="s">
        <v>96</v>
      </c>
      <c r="B7" s="20" t="s">
        <v>29</v>
      </c>
      <c r="C7" s="20" t="s">
        <v>97</v>
      </c>
      <c r="D7" s="20" t="s">
        <v>113</v>
      </c>
      <c r="E7" s="21">
        <v>52621780944.372551</v>
      </c>
      <c r="F7" s="21">
        <v>13955430181.172546</v>
      </c>
      <c r="G7" s="74">
        <v>38666350763.200005</v>
      </c>
      <c r="H7" s="22">
        <v>0.73479745590661238</v>
      </c>
      <c r="I7" s="74">
        <v>33508957010.210003</v>
      </c>
      <c r="J7" s="22">
        <v>0.63678872909362261</v>
      </c>
      <c r="K7" s="82">
        <v>10965999330.620001</v>
      </c>
      <c r="L7" s="22">
        <v>0.20839278211074536</v>
      </c>
      <c r="M7" s="23"/>
      <c r="N7" s="24"/>
    </row>
    <row r="8" spans="1:14" ht="86.25" customHeight="1" x14ac:dyDescent="0.25">
      <c r="A8" s="19" t="s">
        <v>114</v>
      </c>
      <c r="B8" s="20" t="s">
        <v>115</v>
      </c>
      <c r="C8" s="20" t="s">
        <v>116</v>
      </c>
      <c r="D8" s="20" t="s">
        <v>117</v>
      </c>
      <c r="E8" s="21">
        <v>2354264536.6316638</v>
      </c>
      <c r="F8" s="21">
        <v>2354264536.6316638</v>
      </c>
      <c r="G8" s="74">
        <v>0</v>
      </c>
      <c r="H8" s="22">
        <v>0</v>
      </c>
      <c r="I8" s="74">
        <v>0</v>
      </c>
      <c r="J8" s="22">
        <v>0</v>
      </c>
      <c r="K8" s="82">
        <v>0</v>
      </c>
      <c r="L8" s="22">
        <v>0</v>
      </c>
      <c r="M8" s="23"/>
      <c r="N8" s="24"/>
    </row>
    <row r="9" spans="1:14" x14ac:dyDescent="0.25">
      <c r="A9" s="25"/>
      <c r="B9" s="23"/>
      <c r="C9" s="23"/>
      <c r="D9" s="26"/>
      <c r="E9" s="27"/>
      <c r="K9" s="24"/>
    </row>
    <row r="10" spans="1:14" s="28" customFormat="1" ht="18" x14ac:dyDescent="0.25">
      <c r="A10" s="88" t="s">
        <v>100</v>
      </c>
      <c r="B10" s="89"/>
      <c r="C10" s="89"/>
      <c r="D10" s="89"/>
      <c r="E10" s="87">
        <v>75413648219.995071</v>
      </c>
      <c r="F10" s="87">
        <v>23662557795.41507</v>
      </c>
      <c r="G10" s="87">
        <v>51751090424.580002</v>
      </c>
      <c r="H10" s="84">
        <v>0.68622976935968982</v>
      </c>
      <c r="I10" s="87">
        <v>44635641469.800003</v>
      </c>
      <c r="J10" s="84">
        <v>0.5918774986139097</v>
      </c>
      <c r="K10" s="87">
        <v>13837400111.780001</v>
      </c>
      <c r="L10" s="85">
        <v>0.1834866822967354</v>
      </c>
    </row>
    <row r="11" spans="1:14" x14ac:dyDescent="0.25">
      <c r="A11" s="25"/>
      <c r="B11" s="23"/>
      <c r="C11" s="23"/>
      <c r="D11" s="26"/>
      <c r="E11" s="27"/>
    </row>
    <row r="12" spans="1:14" x14ac:dyDescent="0.2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4" x14ac:dyDescent="0.25">
      <c r="A13" s="25"/>
      <c r="B13" s="23"/>
      <c r="C13" s="23"/>
      <c r="D13" s="26"/>
      <c r="E13" s="27"/>
    </row>
    <row r="14" spans="1:14" x14ac:dyDescent="0.25">
      <c r="A14" s="25"/>
      <c r="B14" s="23"/>
      <c r="C14" s="23"/>
      <c r="D14" s="26"/>
      <c r="E14" s="27"/>
    </row>
    <row r="15" spans="1:14" x14ac:dyDescent="0.25">
      <c r="A15" s="25"/>
      <c r="B15" s="23"/>
      <c r="C15" s="23"/>
      <c r="D15" s="26"/>
      <c r="E15" s="27"/>
    </row>
    <row r="16" spans="1:14" x14ac:dyDescent="0.25">
      <c r="A16" s="25"/>
      <c r="B16" s="23"/>
      <c r="C16" s="23"/>
      <c r="D16" s="26"/>
      <c r="E16" s="27"/>
    </row>
    <row r="17" spans="1:5" x14ac:dyDescent="0.25">
      <c r="A17" s="25"/>
      <c r="B17" s="23"/>
      <c r="C17" s="23"/>
      <c r="D17" s="26"/>
      <c r="E17" s="27"/>
    </row>
    <row r="18" spans="1:5" x14ac:dyDescent="0.25">
      <c r="A18" s="25"/>
      <c r="B18" s="23"/>
      <c r="C18" s="23"/>
      <c r="D18" s="26"/>
      <c r="E18" s="27"/>
    </row>
    <row r="19" spans="1:5" x14ac:dyDescent="0.25">
      <c r="A19" s="25"/>
      <c r="B19" s="23"/>
      <c r="C19" s="23"/>
      <c r="D19" s="26"/>
      <c r="E19" s="27"/>
    </row>
    <row r="20" spans="1:5" x14ac:dyDescent="0.25">
      <c r="A20" s="25"/>
      <c r="B20" s="23"/>
      <c r="C20" s="23"/>
      <c r="D20" s="26"/>
      <c r="E20" s="27"/>
    </row>
    <row r="21" spans="1:5" x14ac:dyDescent="0.25">
      <c r="A21" s="25"/>
      <c r="B21" s="23"/>
      <c r="C21" s="23"/>
      <c r="D21" s="26"/>
      <c r="E21" s="27"/>
    </row>
    <row r="22" spans="1:5" x14ac:dyDescent="0.25">
      <c r="A22" s="25"/>
      <c r="B22" s="23"/>
      <c r="C22" s="23"/>
      <c r="D22" s="26"/>
      <c r="E22" s="27"/>
    </row>
    <row r="23" spans="1:5" x14ac:dyDescent="0.25">
      <c r="A23" s="25"/>
      <c r="B23" s="23"/>
      <c r="C23" s="23"/>
      <c r="D23" s="26"/>
      <c r="E23" s="27"/>
    </row>
    <row r="24" spans="1:5" x14ac:dyDescent="0.25">
      <c r="A24" s="25"/>
      <c r="B24" s="23"/>
      <c r="C24" s="23"/>
      <c r="D24" s="26"/>
      <c r="E24" s="27"/>
    </row>
    <row r="25" spans="1:5" x14ac:dyDescent="0.25">
      <c r="A25" s="25"/>
      <c r="B25" s="23"/>
      <c r="C25" s="23"/>
      <c r="D25" s="26"/>
      <c r="E25" s="27"/>
    </row>
    <row r="26" spans="1:5" x14ac:dyDescent="0.25">
      <c r="A26" s="25"/>
      <c r="B26" s="23"/>
      <c r="C26" s="23"/>
      <c r="D26" s="26"/>
      <c r="E26" s="27"/>
    </row>
    <row r="27" spans="1:5" x14ac:dyDescent="0.25">
      <c r="A27" s="25"/>
      <c r="B27" s="23"/>
      <c r="C27" s="23"/>
      <c r="D27" s="26"/>
      <c r="E27" s="27"/>
    </row>
    <row r="28" spans="1:5" x14ac:dyDescent="0.25">
      <c r="A28" s="25"/>
      <c r="B28" s="23"/>
      <c r="C28" s="23"/>
      <c r="D28" s="26"/>
      <c r="E28" s="27"/>
    </row>
    <row r="29" spans="1:5" x14ac:dyDescent="0.25">
      <c r="A29" s="25"/>
      <c r="B29" s="23"/>
      <c r="C29" s="23"/>
      <c r="D29" s="26"/>
      <c r="E29" s="27"/>
    </row>
    <row r="30" spans="1:5" x14ac:dyDescent="0.25">
      <c r="A30" s="25"/>
      <c r="B30" s="23"/>
      <c r="C30" s="23"/>
      <c r="D30" s="26"/>
      <c r="E30" s="27"/>
    </row>
    <row r="31" spans="1:5" x14ac:dyDescent="0.25">
      <c r="A31" s="25"/>
      <c r="B31" s="23"/>
      <c r="C31" s="23"/>
      <c r="D31" s="26"/>
      <c r="E31" s="27"/>
    </row>
    <row r="32" spans="1:5" x14ac:dyDescent="0.25">
      <c r="A32" s="25"/>
      <c r="B32" s="23"/>
      <c r="C32" s="23"/>
      <c r="D32" s="26"/>
      <c r="E32" s="27"/>
    </row>
    <row r="33" spans="1:5" x14ac:dyDescent="0.25">
      <c r="A33" s="25"/>
      <c r="B33" s="23"/>
      <c r="C33" s="23"/>
      <c r="D33" s="26"/>
      <c r="E33" s="27"/>
    </row>
    <row r="34" spans="1:5" x14ac:dyDescent="0.25">
      <c r="A34" s="25"/>
      <c r="B34" s="23"/>
      <c r="C34" s="23"/>
      <c r="D34" s="26"/>
      <c r="E34" s="27"/>
    </row>
    <row r="35" spans="1:5" x14ac:dyDescent="0.25">
      <c r="A35" s="25"/>
      <c r="B35" s="23"/>
      <c r="C35" s="23"/>
      <c r="D35" s="26"/>
      <c r="E35" s="27"/>
    </row>
    <row r="36" spans="1:5" x14ac:dyDescent="0.25">
      <c r="A36" s="25"/>
      <c r="B36" s="23"/>
      <c r="C36" s="23"/>
      <c r="D36" s="26"/>
      <c r="E36" s="27"/>
    </row>
    <row r="37" spans="1:5" x14ac:dyDescent="0.25">
      <c r="A37" s="25"/>
      <c r="B37" s="23"/>
      <c r="C37" s="23"/>
      <c r="D37" s="26"/>
      <c r="E37" s="27"/>
    </row>
    <row r="38" spans="1:5" x14ac:dyDescent="0.25">
      <c r="A38" s="25"/>
      <c r="B38" s="23"/>
      <c r="C38" s="23"/>
      <c r="D38" s="26"/>
      <c r="E38" s="27"/>
    </row>
    <row r="39" spans="1:5" x14ac:dyDescent="0.25">
      <c r="A39" s="25"/>
      <c r="B39" s="23"/>
      <c r="C39" s="23"/>
      <c r="D39" s="26"/>
      <c r="E39" s="27"/>
    </row>
    <row r="40" spans="1:5" x14ac:dyDescent="0.25">
      <c r="A40" s="25"/>
      <c r="B40" s="23"/>
      <c r="C40" s="23"/>
      <c r="D40" s="26"/>
      <c r="E40" s="27"/>
    </row>
    <row r="41" spans="1:5" x14ac:dyDescent="0.25">
      <c r="A41" s="25"/>
      <c r="B41" s="23"/>
      <c r="C41" s="23"/>
      <c r="D41" s="26"/>
      <c r="E41" s="27"/>
    </row>
    <row r="42" spans="1:5" x14ac:dyDescent="0.25">
      <c r="A42" s="25"/>
      <c r="B42" s="23"/>
      <c r="C42" s="23"/>
      <c r="D42" s="26"/>
      <c r="E42" s="27"/>
    </row>
    <row r="43" spans="1:5" x14ac:dyDescent="0.25">
      <c r="A43" s="25"/>
      <c r="B43" s="23"/>
      <c r="C43" s="23"/>
      <c r="D43" s="26"/>
      <c r="E43" s="27"/>
    </row>
    <row r="44" spans="1:5" x14ac:dyDescent="0.25">
      <c r="A44" s="25"/>
      <c r="B44" s="23"/>
      <c r="C44" s="23"/>
      <c r="D44" s="26"/>
      <c r="E44" s="27"/>
    </row>
    <row r="45" spans="1:5" x14ac:dyDescent="0.25">
      <c r="A45" s="25"/>
      <c r="B45" s="23"/>
      <c r="C45" s="23"/>
      <c r="D45" s="26"/>
      <c r="E45" s="27"/>
    </row>
    <row r="46" spans="1:5" x14ac:dyDescent="0.25">
      <c r="A46" s="25"/>
      <c r="B46" s="23"/>
      <c r="C46" s="23"/>
      <c r="D46" s="26"/>
      <c r="E46" s="27"/>
    </row>
    <row r="47" spans="1:5" x14ac:dyDescent="0.25">
      <c r="A47" s="25"/>
      <c r="B47" s="23"/>
      <c r="C47" s="23"/>
      <c r="D47" s="26"/>
      <c r="E47" s="27"/>
    </row>
    <row r="48" spans="1:5" x14ac:dyDescent="0.25">
      <c r="A48" s="25"/>
      <c r="B48" s="23"/>
      <c r="C48" s="23"/>
      <c r="D48" s="26"/>
      <c r="E48" s="27"/>
    </row>
    <row r="49" spans="1:5" x14ac:dyDescent="0.25">
      <c r="A49" s="25"/>
      <c r="B49" s="23"/>
      <c r="C49" s="23"/>
      <c r="D49" s="26"/>
      <c r="E49" s="27"/>
    </row>
    <row r="50" spans="1:5" x14ac:dyDescent="0.25">
      <c r="A50" s="25"/>
      <c r="B50" s="23"/>
      <c r="C50" s="23"/>
      <c r="D50" s="26"/>
      <c r="E50" s="27"/>
    </row>
    <row r="51" spans="1:5" x14ac:dyDescent="0.25">
      <c r="A51" s="25"/>
      <c r="B51" s="23"/>
      <c r="C51" s="23"/>
      <c r="D51" s="26"/>
      <c r="E51" s="27"/>
    </row>
    <row r="52" spans="1:5" x14ac:dyDescent="0.25">
      <c r="A52" s="25"/>
      <c r="B52" s="23"/>
      <c r="C52" s="23"/>
      <c r="D52" s="26"/>
      <c r="E52" s="27"/>
    </row>
    <row r="53" spans="1:5" x14ac:dyDescent="0.25">
      <c r="A53" s="25"/>
      <c r="B53" s="23"/>
      <c r="C53" s="23"/>
      <c r="D53" s="26"/>
      <c r="E53" s="27"/>
    </row>
    <row r="54" spans="1:5" x14ac:dyDescent="0.25">
      <c r="A54" s="25"/>
      <c r="B54" s="23"/>
      <c r="C54" s="23"/>
      <c r="D54" s="26"/>
      <c r="E54" s="27"/>
    </row>
    <row r="55" spans="1:5" x14ac:dyDescent="0.25">
      <c r="A55" s="25"/>
      <c r="B55" s="23"/>
      <c r="C55" s="23"/>
      <c r="D55" s="26"/>
      <c r="E55" s="27"/>
    </row>
    <row r="56" spans="1:5" x14ac:dyDescent="0.25">
      <c r="A56" s="25"/>
      <c r="B56" s="23"/>
      <c r="C56" s="23"/>
      <c r="D56" s="26"/>
      <c r="E56" s="27"/>
    </row>
    <row r="57" spans="1:5" x14ac:dyDescent="0.25">
      <c r="A57" s="25"/>
      <c r="B57" s="23"/>
      <c r="C57" s="23"/>
      <c r="D57" s="26"/>
      <c r="E57" s="27"/>
    </row>
    <row r="58" spans="1:5" x14ac:dyDescent="0.25">
      <c r="A58" s="25"/>
      <c r="B58" s="23"/>
      <c r="C58" s="23"/>
      <c r="D58" s="26"/>
      <c r="E58" s="27"/>
    </row>
    <row r="59" spans="1:5" x14ac:dyDescent="0.25">
      <c r="A59" s="25"/>
      <c r="B59" s="23"/>
      <c r="C59" s="23"/>
      <c r="D59" s="26"/>
      <c r="E59" s="27"/>
    </row>
    <row r="60" spans="1:5" x14ac:dyDescent="0.25">
      <c r="A60" s="25"/>
      <c r="B60" s="23"/>
      <c r="C60" s="23"/>
      <c r="D60" s="26"/>
      <c r="E60" s="27"/>
    </row>
    <row r="61" spans="1:5" x14ac:dyDescent="0.25">
      <c r="A61" s="25"/>
      <c r="B61" s="23"/>
      <c r="C61" s="23"/>
      <c r="D61" s="26"/>
      <c r="E61" s="27"/>
    </row>
    <row r="62" spans="1:5" x14ac:dyDescent="0.25">
      <c r="A62" s="25"/>
      <c r="B62" s="23"/>
      <c r="C62" s="23"/>
      <c r="D62" s="26"/>
      <c r="E62" s="27"/>
    </row>
    <row r="63" spans="1:5" x14ac:dyDescent="0.25">
      <c r="A63" s="25"/>
      <c r="B63" s="23"/>
      <c r="C63" s="23"/>
      <c r="D63" s="26"/>
      <c r="E63" s="27"/>
    </row>
    <row r="64" spans="1:5" x14ac:dyDescent="0.25">
      <c r="A64" s="25"/>
      <c r="B64" s="23"/>
      <c r="C64" s="23"/>
      <c r="D64" s="26"/>
      <c r="E64" s="27"/>
    </row>
    <row r="65" spans="1:5" x14ac:dyDescent="0.25">
      <c r="A65" s="25"/>
      <c r="B65" s="23"/>
      <c r="C65" s="23"/>
      <c r="D65" s="26"/>
      <c r="E65" s="27"/>
    </row>
    <row r="66" spans="1:5" x14ac:dyDescent="0.25">
      <c r="A66" s="25"/>
      <c r="B66" s="23"/>
      <c r="C66" s="23"/>
      <c r="D66" s="26"/>
      <c r="E66" s="27"/>
    </row>
    <row r="67" spans="1:5" x14ac:dyDescent="0.25">
      <c r="A67" s="25"/>
      <c r="B67" s="23"/>
      <c r="C67" s="23"/>
      <c r="D67" s="26"/>
      <c r="E67" s="27"/>
    </row>
    <row r="68" spans="1:5" x14ac:dyDescent="0.25">
      <c r="A68" s="25"/>
      <c r="B68" s="23"/>
      <c r="C68" s="23"/>
      <c r="D68" s="26"/>
      <c r="E68" s="27"/>
    </row>
    <row r="69" spans="1:5" x14ac:dyDescent="0.25">
      <c r="A69" s="25"/>
      <c r="B69" s="23"/>
      <c r="C69" s="23"/>
      <c r="D69" s="26"/>
      <c r="E69" s="27"/>
    </row>
    <row r="70" spans="1:5" x14ac:dyDescent="0.25">
      <c r="A70" s="25"/>
      <c r="B70" s="23"/>
      <c r="C70" s="23"/>
      <c r="D70" s="26"/>
      <c r="E70" s="27"/>
    </row>
    <row r="71" spans="1:5" x14ac:dyDescent="0.25">
      <c r="A71" s="25"/>
      <c r="B71" s="23"/>
      <c r="C71" s="23"/>
      <c r="D71" s="26"/>
      <c r="E71" s="27"/>
    </row>
    <row r="72" spans="1:5" x14ac:dyDescent="0.25">
      <c r="A72" s="25"/>
      <c r="B72" s="23"/>
      <c r="C72" s="23"/>
      <c r="D72" s="26"/>
      <c r="E72" s="27"/>
    </row>
    <row r="73" spans="1:5" x14ac:dyDescent="0.25">
      <c r="A73" s="25"/>
      <c r="B73" s="23"/>
      <c r="C73" s="23"/>
      <c r="D73" s="26"/>
      <c r="E73" s="27"/>
    </row>
    <row r="74" spans="1:5" x14ac:dyDescent="0.25">
      <c r="A74" s="25"/>
      <c r="B74" s="23"/>
      <c r="C74" s="23"/>
      <c r="D74" s="26"/>
      <c r="E74" s="27"/>
    </row>
    <row r="75" spans="1:5" x14ac:dyDescent="0.25">
      <c r="A75" s="25"/>
      <c r="B75" s="23"/>
      <c r="C75" s="23"/>
      <c r="D75" s="26"/>
      <c r="E75" s="27"/>
    </row>
    <row r="76" spans="1:5" x14ac:dyDescent="0.25">
      <c r="A76" s="25"/>
      <c r="B76" s="23"/>
      <c r="C76" s="23"/>
      <c r="D76" s="26"/>
      <c r="E76" s="27"/>
    </row>
    <row r="77" spans="1:5" x14ac:dyDescent="0.25">
      <c r="A77" s="25"/>
      <c r="B77" s="23"/>
      <c r="C77" s="23"/>
      <c r="D77" s="26"/>
      <c r="E77" s="27"/>
    </row>
    <row r="78" spans="1:5" x14ac:dyDescent="0.25">
      <c r="A78" s="25"/>
      <c r="B78" s="23"/>
      <c r="C78" s="23"/>
      <c r="D78" s="26"/>
      <c r="E78" s="27"/>
    </row>
    <row r="79" spans="1:5" x14ac:dyDescent="0.25">
      <c r="A79" s="25"/>
      <c r="B79" s="23"/>
      <c r="C79" s="23"/>
      <c r="D79" s="26"/>
      <c r="E79" s="27"/>
    </row>
    <row r="80" spans="1:5" x14ac:dyDescent="0.25">
      <c r="A80" s="25"/>
      <c r="B80" s="23"/>
      <c r="C80" s="23"/>
      <c r="D80" s="26"/>
      <c r="E80" s="27"/>
    </row>
    <row r="81" spans="1:5" x14ac:dyDescent="0.25">
      <c r="A81" s="25"/>
      <c r="B81" s="23"/>
      <c r="C81" s="23"/>
      <c r="D81" s="26"/>
      <c r="E81" s="27"/>
    </row>
    <row r="82" spans="1:5" x14ac:dyDescent="0.25">
      <c r="A82" s="25"/>
      <c r="B82" s="23"/>
      <c r="C82" s="23"/>
      <c r="D82" s="26"/>
      <c r="E82" s="27"/>
    </row>
    <row r="83" spans="1:5" x14ac:dyDescent="0.25">
      <c r="A83" s="25"/>
      <c r="B83" s="23"/>
      <c r="C83" s="23"/>
      <c r="D83" s="26"/>
      <c r="E83" s="27"/>
    </row>
    <row r="84" spans="1:5" x14ac:dyDescent="0.25">
      <c r="A84" s="25"/>
      <c r="B84" s="23"/>
      <c r="C84" s="23"/>
      <c r="D84" s="26"/>
      <c r="E84" s="27"/>
    </row>
    <row r="85" spans="1:5" x14ac:dyDescent="0.25">
      <c r="A85" s="25"/>
      <c r="B85" s="23"/>
      <c r="C85" s="23"/>
      <c r="D85" s="26"/>
      <c r="E85" s="27"/>
    </row>
    <row r="86" spans="1:5" x14ac:dyDescent="0.25">
      <c r="A86" s="25"/>
      <c r="B86" s="23"/>
      <c r="C86" s="23"/>
      <c r="D86" s="26"/>
      <c r="E86" s="27"/>
    </row>
    <row r="87" spans="1:5" x14ac:dyDescent="0.25">
      <c r="A87" s="25"/>
      <c r="B87" s="23"/>
      <c r="C87" s="23"/>
      <c r="D87" s="26"/>
      <c r="E87" s="27"/>
    </row>
    <row r="88" spans="1:5" x14ac:dyDescent="0.25">
      <c r="A88" s="25"/>
      <c r="B88" s="23"/>
      <c r="C88" s="23"/>
      <c r="D88" s="26"/>
      <c r="E88" s="27"/>
    </row>
    <row r="89" spans="1:5" x14ac:dyDescent="0.25">
      <c r="A89" s="25"/>
      <c r="B89" s="23"/>
      <c r="C89" s="23"/>
      <c r="D89" s="26"/>
      <c r="E89" s="27"/>
    </row>
    <row r="90" spans="1:5" x14ac:dyDescent="0.25">
      <c r="A90" s="25"/>
      <c r="B90" s="23"/>
      <c r="C90" s="23"/>
      <c r="D90" s="26"/>
      <c r="E90" s="27"/>
    </row>
    <row r="91" spans="1:5" x14ac:dyDescent="0.25">
      <c r="A91" s="25"/>
      <c r="B91" s="23"/>
      <c r="C91" s="23"/>
      <c r="D91" s="26"/>
      <c r="E91" s="27"/>
    </row>
    <row r="92" spans="1:5" x14ac:dyDescent="0.25">
      <c r="A92" s="25"/>
      <c r="B92" s="23"/>
      <c r="C92" s="23"/>
      <c r="D92" s="26"/>
      <c r="E92" s="27"/>
    </row>
    <row r="93" spans="1:5" x14ac:dyDescent="0.25">
      <c r="A93" s="25"/>
      <c r="B93" s="23"/>
      <c r="C93" s="23"/>
      <c r="D93" s="26"/>
      <c r="E93" s="27"/>
    </row>
    <row r="94" spans="1:5" x14ac:dyDescent="0.25">
      <c r="A94" s="25"/>
      <c r="B94" s="23"/>
      <c r="C94" s="23"/>
      <c r="D94" s="26"/>
      <c r="E94" s="27"/>
    </row>
    <row r="95" spans="1:5" x14ac:dyDescent="0.25">
      <c r="A95" s="25"/>
      <c r="B95" s="23"/>
      <c r="C95" s="23"/>
      <c r="D95" s="26"/>
      <c r="E95" s="27"/>
    </row>
    <row r="96" spans="1:5" x14ac:dyDescent="0.25">
      <c r="A96" s="25"/>
      <c r="B96" s="23"/>
      <c r="C96" s="23"/>
      <c r="D96" s="26"/>
      <c r="E96" s="27"/>
    </row>
    <row r="97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2">
    <mergeCell ref="A10:D10"/>
    <mergeCell ref="A12:K12"/>
  </mergeCells>
  <conditionalFormatting sqref="L6">
    <cfRule type="cellIs" dxfId="84" priority="43" operator="between">
      <formula>0.75</formula>
      <formula>1</formula>
    </cfRule>
    <cfRule type="cellIs" dxfId="83" priority="44" operator="between">
      <formula>45.0001%</formula>
      <formula>74.99%</formula>
    </cfRule>
    <cfRule type="cellIs" dxfId="82" priority="45" operator="between">
      <formula>0</formula>
      <formula>0.45</formula>
    </cfRule>
  </conditionalFormatting>
  <conditionalFormatting sqref="H8">
    <cfRule type="cellIs" dxfId="81" priority="40" operator="between">
      <formula>0.75</formula>
      <formula>1</formula>
    </cfRule>
    <cfRule type="cellIs" dxfId="80" priority="41" operator="between">
      <formula>45.0001%</formula>
      <formula>74.99%</formula>
    </cfRule>
    <cfRule type="cellIs" dxfId="79" priority="42" operator="between">
      <formula>0</formula>
      <formula>0.45</formula>
    </cfRule>
  </conditionalFormatting>
  <conditionalFormatting sqref="J8">
    <cfRule type="cellIs" dxfId="78" priority="37" operator="between">
      <formula>0.75</formula>
      <formula>1</formula>
    </cfRule>
    <cfRule type="cellIs" dxfId="77" priority="38" operator="between">
      <formula>45.0001%</formula>
      <formula>74.99%</formula>
    </cfRule>
    <cfRule type="cellIs" dxfId="76" priority="39" operator="between">
      <formula>0</formula>
      <formula>0.45</formula>
    </cfRule>
  </conditionalFormatting>
  <conditionalFormatting sqref="L8">
    <cfRule type="cellIs" dxfId="75" priority="34" operator="between">
      <formula>0.75</formula>
      <formula>1</formula>
    </cfRule>
    <cfRule type="cellIs" dxfId="74" priority="35" operator="between">
      <formula>45.0001%</formula>
      <formula>74.99%</formula>
    </cfRule>
    <cfRule type="cellIs" dxfId="73" priority="36" operator="between">
      <formula>0</formula>
      <formula>0.45</formula>
    </cfRule>
  </conditionalFormatting>
  <conditionalFormatting sqref="L5">
    <cfRule type="cellIs" dxfId="72" priority="52" operator="between">
      <formula>0.75</formula>
      <formula>1</formula>
    </cfRule>
    <cfRule type="cellIs" dxfId="71" priority="53" operator="between">
      <formula>45.0001%</formula>
      <formula>74.99%</formula>
    </cfRule>
    <cfRule type="cellIs" dxfId="70" priority="54" operator="between">
      <formula>0</formula>
      <formula>0.45</formula>
    </cfRule>
  </conditionalFormatting>
  <conditionalFormatting sqref="J7">
    <cfRule type="cellIs" dxfId="69" priority="64" operator="between">
      <formula>0.75</formula>
      <formula>1</formula>
    </cfRule>
    <cfRule type="cellIs" dxfId="68" priority="65" operator="between">
      <formula>45.0001%</formula>
      <formula>74.99%</formula>
    </cfRule>
    <cfRule type="cellIs" dxfId="67" priority="66" operator="between">
      <formula>0</formula>
      <formula>0.45</formula>
    </cfRule>
  </conditionalFormatting>
  <conditionalFormatting sqref="H7">
    <cfRule type="cellIs" dxfId="66" priority="67" operator="between">
      <formula>0.75</formula>
      <formula>1</formula>
    </cfRule>
    <cfRule type="cellIs" dxfId="65" priority="68" operator="between">
      <formula>45.0001%</formula>
      <formula>74.99%</formula>
    </cfRule>
    <cfRule type="cellIs" dxfId="64" priority="69" operator="between">
      <formula>0</formula>
      <formula>0.45</formula>
    </cfRule>
  </conditionalFormatting>
  <conditionalFormatting sqref="L7">
    <cfRule type="cellIs" dxfId="63" priority="61" operator="between">
      <formula>0.75</formula>
      <formula>1</formula>
    </cfRule>
    <cfRule type="cellIs" dxfId="62" priority="62" operator="between">
      <formula>45.0001%</formula>
      <formula>74.99%</formula>
    </cfRule>
    <cfRule type="cellIs" dxfId="61" priority="63" operator="between">
      <formula>0</formula>
      <formula>0.45</formula>
    </cfRule>
  </conditionalFormatting>
  <conditionalFormatting sqref="H5">
    <cfRule type="cellIs" dxfId="60" priority="58" operator="between">
      <formula>0.75</formula>
      <formula>1</formula>
    </cfRule>
    <cfRule type="cellIs" dxfId="59" priority="59" operator="between">
      <formula>45.0001%</formula>
      <formula>74.99%</formula>
    </cfRule>
    <cfRule type="cellIs" dxfId="58" priority="60" operator="between">
      <formula>0</formula>
      <formula>0.45</formula>
    </cfRule>
  </conditionalFormatting>
  <conditionalFormatting sqref="J5">
    <cfRule type="cellIs" dxfId="57" priority="55" operator="between">
      <formula>0.75</formula>
      <formula>1</formula>
    </cfRule>
    <cfRule type="cellIs" dxfId="56" priority="56" operator="between">
      <formula>45.0001%</formula>
      <formula>74.99%</formula>
    </cfRule>
    <cfRule type="cellIs" dxfId="55" priority="57" operator="between">
      <formula>0</formula>
      <formula>0.45</formula>
    </cfRule>
  </conditionalFormatting>
  <conditionalFormatting sqref="J6">
    <cfRule type="cellIs" dxfId="54" priority="46" operator="between">
      <formula>0.75</formula>
      <formula>1</formula>
    </cfRule>
    <cfRule type="cellIs" dxfId="53" priority="47" operator="between">
      <formula>45.0001%</formula>
      <formula>74.99%</formula>
    </cfRule>
    <cfRule type="cellIs" dxfId="52" priority="48" operator="between">
      <formula>0</formula>
      <formula>0.45</formula>
    </cfRule>
  </conditionalFormatting>
  <conditionalFormatting sqref="H6">
    <cfRule type="cellIs" dxfId="51" priority="49" operator="between">
      <formula>0.75</formula>
      <formula>1</formula>
    </cfRule>
    <cfRule type="cellIs" dxfId="50" priority="50" operator="between">
      <formula>45.0001%</formula>
      <formula>74.99%</formula>
    </cfRule>
    <cfRule type="cellIs" dxfId="49" priority="51" operator="between">
      <formula>0</formula>
      <formula>0.45</formula>
    </cfRule>
  </conditionalFormatting>
  <conditionalFormatting sqref="J10">
    <cfRule type="cellIs" dxfId="48" priority="4" operator="between">
      <formula>0.75</formula>
      <formula>1</formula>
    </cfRule>
    <cfRule type="cellIs" dxfId="47" priority="5" operator="between">
      <formula>45.0001%</formula>
      <formula>74.99%</formula>
    </cfRule>
    <cfRule type="cellIs" dxfId="46" priority="6" operator="between">
      <formula>0</formula>
      <formula>0.45</formula>
    </cfRule>
  </conditionalFormatting>
  <conditionalFormatting sqref="L10">
    <cfRule type="cellIs" dxfId="45" priority="1" operator="between">
      <formula>0.75</formula>
      <formula>1</formula>
    </cfRule>
    <cfRule type="cellIs" dxfId="44" priority="2" operator="between">
      <formula>45.0001%</formula>
      <formula>74.99%</formula>
    </cfRule>
    <cfRule type="cellIs" dxfId="43" priority="3" operator="between">
      <formula>0</formula>
      <formula>0.45</formula>
    </cfRule>
  </conditionalFormatting>
  <conditionalFormatting sqref="H10">
    <cfRule type="cellIs" dxfId="42" priority="7" operator="between">
      <formula>0.75</formula>
      <formula>1</formula>
    </cfRule>
    <cfRule type="cellIs" dxfId="41" priority="8" operator="between">
      <formula>45.0001%</formula>
      <formula>74.99%</formula>
    </cfRule>
    <cfRule type="cellIs" dxfId="40" priority="9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Depe"/>
  <dimension ref="A1:L60"/>
  <sheetViews>
    <sheetView showGridLines="0" tabSelected="1" zoomScale="80" zoomScaleNormal="80" workbookViewId="0">
      <pane ySplit="4" topLeftCell="A5" activePane="bottomLeft" state="frozen"/>
      <selection activeCell="A5" sqref="A5"/>
      <selection pane="bottomLeft" activeCell="B28" sqref="B28"/>
    </sheetView>
  </sheetViews>
  <sheetFormatPr baseColWidth="10" defaultColWidth="0" defaultRowHeight="15" customHeight="1" zeroHeight="1" x14ac:dyDescent="0.25"/>
  <cols>
    <col min="1" max="1" width="17.85546875" customWidth="1"/>
    <col min="2" max="2" width="70.85546875" bestFit="1" customWidth="1"/>
    <col min="3" max="3" width="20.85546875" bestFit="1" customWidth="1"/>
    <col min="4" max="4" width="26.42578125" bestFit="1" customWidth="1"/>
    <col min="5" max="5" width="20" bestFit="1" customWidth="1"/>
    <col min="6" max="6" width="13.42578125" bestFit="1" customWidth="1"/>
    <col min="7" max="7" width="17.140625" bestFit="1" customWidth="1"/>
    <col min="8" max="8" width="12.85546875" bestFit="1" customWidth="1"/>
    <col min="9" max="9" width="17.140625" bestFit="1" customWidth="1"/>
    <col min="10" max="10" width="17.42578125" bestFit="1" customWidth="1"/>
    <col min="11" max="11" width="3.7109375" customWidth="1"/>
    <col min="12" max="12" width="0" hidden="1" customWidth="1"/>
    <col min="13" max="16384" width="11.42578125" hidden="1"/>
  </cols>
  <sheetData>
    <row r="1" spans="1:10" ht="12" customHeight="1" x14ac:dyDescent="0.25"/>
    <row r="2" spans="1:10" ht="26.25" x14ac:dyDescent="0.4">
      <c r="A2" s="29"/>
      <c r="C2" s="8" t="s">
        <v>7</v>
      </c>
      <c r="D2" s="9" t="s">
        <v>238</v>
      </c>
      <c r="E2" s="9"/>
    </row>
    <row r="3" spans="1:10" ht="8.1" customHeight="1" x14ac:dyDescent="0.25"/>
    <row r="4" spans="1:10" ht="24.95" customHeight="1" x14ac:dyDescent="0.25">
      <c r="A4" s="17" t="s">
        <v>123</v>
      </c>
      <c r="B4" s="18" t="s">
        <v>122</v>
      </c>
      <c r="C4" s="18" t="s">
        <v>104</v>
      </c>
      <c r="D4" s="17" t="s">
        <v>89</v>
      </c>
      <c r="E4" s="18" t="s">
        <v>18</v>
      </c>
      <c r="F4" s="18" t="s">
        <v>90</v>
      </c>
      <c r="G4" s="18" t="s">
        <v>20</v>
      </c>
      <c r="H4" s="18" t="s">
        <v>91</v>
      </c>
      <c r="I4" s="18" t="s">
        <v>101</v>
      </c>
      <c r="J4" s="18" t="s">
        <v>102</v>
      </c>
    </row>
    <row r="5" spans="1:10" x14ac:dyDescent="0.25">
      <c r="A5" s="30">
        <v>1</v>
      </c>
      <c r="B5" s="19" t="s">
        <v>42</v>
      </c>
      <c r="C5" s="31">
        <v>1931030845.3033023</v>
      </c>
      <c r="D5" s="31">
        <v>1896245872.8033023</v>
      </c>
      <c r="E5" s="31">
        <v>34784972.5</v>
      </c>
      <c r="F5" s="22">
        <v>1.8013680405263754E-2</v>
      </c>
      <c r="G5" s="31">
        <v>0</v>
      </c>
      <c r="H5" s="22">
        <v>0</v>
      </c>
      <c r="I5" s="31">
        <v>0</v>
      </c>
      <c r="J5" s="22">
        <v>0</v>
      </c>
    </row>
    <row r="6" spans="1:10" s="36" customFormat="1" hidden="1" x14ac:dyDescent="0.25">
      <c r="A6" s="30">
        <v>2</v>
      </c>
      <c r="B6" s="19" t="s">
        <v>26</v>
      </c>
      <c r="C6" s="31">
        <v>0</v>
      </c>
      <c r="D6" s="31">
        <v>0</v>
      </c>
      <c r="E6" s="31">
        <v>0</v>
      </c>
      <c r="F6" s="22">
        <v>0</v>
      </c>
      <c r="G6" s="31">
        <v>0</v>
      </c>
      <c r="H6" s="22">
        <v>0</v>
      </c>
      <c r="I6" s="31">
        <v>0</v>
      </c>
      <c r="J6" s="22">
        <v>0</v>
      </c>
    </row>
    <row r="7" spans="1:10" x14ac:dyDescent="0.25">
      <c r="A7" s="30">
        <v>3</v>
      </c>
      <c r="B7" s="19" t="s">
        <v>37</v>
      </c>
      <c r="C7" s="31">
        <v>173559740.12</v>
      </c>
      <c r="D7" s="31">
        <v>4792050.3998720646</v>
      </c>
      <c r="E7" s="31">
        <v>168767689.72012794</v>
      </c>
      <c r="F7" s="22">
        <v>0.97238961987060579</v>
      </c>
      <c r="G7" s="31">
        <v>152088082</v>
      </c>
      <c r="H7" s="22">
        <v>0.87628664282883573</v>
      </c>
      <c r="I7" s="31">
        <v>59642388</v>
      </c>
      <c r="J7" s="22">
        <v>0.3436418374374321</v>
      </c>
    </row>
    <row r="8" spans="1:10" hidden="1" x14ac:dyDescent="0.25">
      <c r="A8" s="30">
        <v>4</v>
      </c>
      <c r="B8" s="19" t="s">
        <v>118</v>
      </c>
      <c r="C8" s="31">
        <v>0</v>
      </c>
      <c r="D8" s="31">
        <v>0</v>
      </c>
      <c r="E8" s="31">
        <v>0</v>
      </c>
      <c r="F8" s="22">
        <v>0</v>
      </c>
      <c r="G8" s="31">
        <v>0</v>
      </c>
      <c r="H8" s="22">
        <v>0</v>
      </c>
      <c r="I8" s="31">
        <v>0</v>
      </c>
      <c r="J8" s="22">
        <v>0</v>
      </c>
    </row>
    <row r="9" spans="1:10" x14ac:dyDescent="0.25">
      <c r="A9" s="30">
        <v>5</v>
      </c>
      <c r="B9" s="19" t="s">
        <v>39</v>
      </c>
      <c r="C9" s="31">
        <v>11716540305.556507</v>
      </c>
      <c r="D9" s="31">
        <v>6279073153.2665081</v>
      </c>
      <c r="E9" s="31">
        <v>5437467152.289999</v>
      </c>
      <c r="F9" s="22">
        <v>0.46408470508237903</v>
      </c>
      <c r="G9" s="31">
        <v>4601490347.1599998</v>
      </c>
      <c r="H9" s="22">
        <v>0.39273456388638611</v>
      </c>
      <c r="I9" s="31">
        <v>869954300.39999986</v>
      </c>
      <c r="J9" s="22">
        <v>7.4250100943827987E-2</v>
      </c>
    </row>
    <row r="10" spans="1:10" x14ac:dyDescent="0.25">
      <c r="A10" s="30">
        <v>6</v>
      </c>
      <c r="B10" s="19" t="s">
        <v>43</v>
      </c>
      <c r="C10" s="31">
        <v>15089169312.570847</v>
      </c>
      <c r="D10" s="31">
        <v>2625924509.1908455</v>
      </c>
      <c r="E10" s="31">
        <v>12463244803.380001</v>
      </c>
      <c r="F10" s="22">
        <v>0.82597289123111783</v>
      </c>
      <c r="G10" s="31">
        <v>10566971918.59</v>
      </c>
      <c r="H10" s="22">
        <v>0.70030176610097505</v>
      </c>
      <c r="I10" s="31">
        <v>2871400781.1599998</v>
      </c>
      <c r="J10" s="22">
        <v>0.19029548424298112</v>
      </c>
    </row>
    <row r="11" spans="1:10" x14ac:dyDescent="0.25">
      <c r="A11" s="30">
        <v>7</v>
      </c>
      <c r="B11" s="19" t="s">
        <v>73</v>
      </c>
      <c r="C11" s="31">
        <v>111333333.33333333</v>
      </c>
      <c r="D11" s="31">
        <v>5666665.3333333284</v>
      </c>
      <c r="E11" s="31">
        <v>105666668</v>
      </c>
      <c r="F11" s="22">
        <v>0.94910180838323355</v>
      </c>
      <c r="G11" s="31">
        <v>100333332</v>
      </c>
      <c r="H11" s="22">
        <v>0.90119759281437128</v>
      </c>
      <c r="I11" s="31">
        <v>40000000</v>
      </c>
      <c r="J11" s="22">
        <v>0.3592814371257485</v>
      </c>
    </row>
    <row r="12" spans="1:10" x14ac:dyDescent="0.25">
      <c r="A12" s="30">
        <v>8</v>
      </c>
      <c r="B12" s="19" t="s">
        <v>78</v>
      </c>
      <c r="C12" s="31">
        <v>602251607.95849991</v>
      </c>
      <c r="D12" s="31">
        <v>558576604.67862785</v>
      </c>
      <c r="E12" s="31">
        <v>43675003.279872052</v>
      </c>
      <c r="F12" s="22">
        <v>7.2519529549984391E-2</v>
      </c>
      <c r="G12" s="31">
        <v>36851584</v>
      </c>
      <c r="H12" s="22">
        <v>6.1189681377387665E-2</v>
      </c>
      <c r="I12" s="31">
        <v>16750720</v>
      </c>
      <c r="J12" s="22">
        <v>2.7813491535176212E-2</v>
      </c>
    </row>
    <row r="13" spans="1:10" x14ac:dyDescent="0.25">
      <c r="A13" s="30">
        <v>9</v>
      </c>
      <c r="B13" s="19" t="s">
        <v>48</v>
      </c>
      <c r="C13" s="31">
        <v>6661301504.1836834</v>
      </c>
      <c r="D13" s="31">
        <v>5864631612.1236839</v>
      </c>
      <c r="E13" s="31">
        <v>796669892.05999994</v>
      </c>
      <c r="F13" s="22">
        <v>0.11959673219409826</v>
      </c>
      <c r="G13" s="31">
        <v>730234423.15705132</v>
      </c>
      <c r="H13" s="22">
        <v>0.10962338556488124</v>
      </c>
      <c r="I13" s="31">
        <v>59738505.15705137</v>
      </c>
      <c r="J13" s="22">
        <v>8.9679929844839069E-3</v>
      </c>
    </row>
    <row r="14" spans="1:10" x14ac:dyDescent="0.25">
      <c r="A14" s="30">
        <v>10</v>
      </c>
      <c r="B14" s="19" t="s">
        <v>50</v>
      </c>
      <c r="C14" s="31">
        <v>365222769.42052937</v>
      </c>
      <c r="D14" s="31">
        <v>6473920.5656278133</v>
      </c>
      <c r="E14" s="31">
        <v>358748848.85490155</v>
      </c>
      <c r="F14" s="22">
        <v>0.98227404995614187</v>
      </c>
      <c r="G14" s="31">
        <v>190685790.95879191</v>
      </c>
      <c r="H14" s="22">
        <v>0.52210816773920821</v>
      </c>
      <c r="I14" s="31">
        <v>92687724</v>
      </c>
      <c r="J14" s="22">
        <v>0.2537840785421468</v>
      </c>
    </row>
    <row r="15" spans="1:10" x14ac:dyDescent="0.25">
      <c r="A15" s="30">
        <v>11</v>
      </c>
      <c r="B15" s="19" t="s">
        <v>32</v>
      </c>
      <c r="C15" s="31">
        <v>6383830616.3527622</v>
      </c>
      <c r="D15" s="31">
        <v>958865059.58477211</v>
      </c>
      <c r="E15" s="31">
        <v>5424965556.7679901</v>
      </c>
      <c r="F15" s="22">
        <v>0.84979785379509409</v>
      </c>
      <c r="G15" s="31">
        <v>3070247211.4616423</v>
      </c>
      <c r="H15" s="22">
        <v>0.48094120849587157</v>
      </c>
      <c r="I15" s="31">
        <v>935210139.5</v>
      </c>
      <c r="J15" s="22">
        <v>0.14649670326533637</v>
      </c>
    </row>
    <row r="16" spans="1:10" x14ac:dyDescent="0.25">
      <c r="A16" s="30">
        <v>12</v>
      </c>
      <c r="B16" s="19" t="s">
        <v>54</v>
      </c>
      <c r="C16" s="31">
        <v>1704966681.3770998</v>
      </c>
      <c r="D16" s="31">
        <v>70809614.155932188</v>
      </c>
      <c r="E16" s="31">
        <v>1634157067.2211676</v>
      </c>
      <c r="F16" s="22">
        <v>0.95846862291834389</v>
      </c>
      <c r="G16" s="31">
        <v>1474151324.4278727</v>
      </c>
      <c r="H16" s="22">
        <v>0.86462177855417222</v>
      </c>
      <c r="I16" s="31">
        <v>656690162</v>
      </c>
      <c r="J16" s="22">
        <v>0.38516304698083137</v>
      </c>
    </row>
    <row r="17" spans="1:10" x14ac:dyDescent="0.25">
      <c r="A17" s="30">
        <v>13</v>
      </c>
      <c r="B17" s="19" t="s">
        <v>36</v>
      </c>
      <c r="C17" s="31">
        <v>8945813487.8612823</v>
      </c>
      <c r="D17" s="31">
        <v>2679757884.5302505</v>
      </c>
      <c r="E17" s="31">
        <v>6266055603.3310318</v>
      </c>
      <c r="F17" s="22">
        <v>0.70044558964185233</v>
      </c>
      <c r="G17" s="31">
        <v>5204722188.6516933</v>
      </c>
      <c r="H17" s="22">
        <v>0.58180535461800809</v>
      </c>
      <c r="I17" s="31">
        <v>2113230509.1700001</v>
      </c>
      <c r="J17" s="22">
        <v>0.23622563918166598</v>
      </c>
    </row>
    <row r="18" spans="1:10" x14ac:dyDescent="0.25">
      <c r="A18" s="30">
        <v>14</v>
      </c>
      <c r="B18" s="19" t="s">
        <v>55</v>
      </c>
      <c r="C18" s="31">
        <v>15912557441.557396</v>
      </c>
      <c r="D18" s="31">
        <v>-79170975.489068985</v>
      </c>
      <c r="E18" s="31">
        <v>15991728417.046465</v>
      </c>
      <c r="F18" s="75">
        <v>1.0049753772000412</v>
      </c>
      <c r="G18" s="31">
        <v>15503243230.392948</v>
      </c>
      <c r="H18" s="22">
        <v>0.97427728304090966</v>
      </c>
      <c r="I18" s="31">
        <v>5879921011.3929482</v>
      </c>
      <c r="J18" s="22">
        <v>0.36951451914554523</v>
      </c>
    </row>
    <row r="19" spans="1:10" x14ac:dyDescent="0.25">
      <c r="A19" s="30">
        <v>15</v>
      </c>
      <c r="B19" s="19" t="s">
        <v>40</v>
      </c>
      <c r="C19" s="31">
        <v>213703379.81066671</v>
      </c>
      <c r="D19" s="31">
        <v>2749999.6822232306</v>
      </c>
      <c r="E19" s="31">
        <v>210953380.12844348</v>
      </c>
      <c r="F19" s="22">
        <v>0.98713169775480558</v>
      </c>
      <c r="G19" s="31">
        <v>190416667</v>
      </c>
      <c r="H19" s="22">
        <v>0.89103254786471853</v>
      </c>
      <c r="I19" s="31">
        <v>83250000</v>
      </c>
      <c r="J19" s="22">
        <v>0.38955864934731693</v>
      </c>
    </row>
    <row r="20" spans="1:10" s="36" customFormat="1" x14ac:dyDescent="0.25">
      <c r="A20" s="30">
        <v>17</v>
      </c>
      <c r="B20" s="19" t="s">
        <v>155</v>
      </c>
      <c r="C20" s="31">
        <v>2751605109.2504292</v>
      </c>
      <c r="D20" s="31">
        <v>2751605109.2504292</v>
      </c>
      <c r="E20" s="31">
        <v>0</v>
      </c>
      <c r="F20" s="22">
        <v>0</v>
      </c>
      <c r="G20" s="31">
        <v>0</v>
      </c>
      <c r="H20" s="22">
        <v>0</v>
      </c>
      <c r="I20" s="31">
        <v>0</v>
      </c>
      <c r="J20" s="22">
        <v>0</v>
      </c>
    </row>
    <row r="21" spans="1:10" x14ac:dyDescent="0.25">
      <c r="A21" s="30">
        <v>16</v>
      </c>
      <c r="B21" s="19" t="s">
        <v>103</v>
      </c>
      <c r="C21" s="31">
        <v>2850762085.3387003</v>
      </c>
      <c r="D21" s="31">
        <v>36556715.338700294</v>
      </c>
      <c r="E21" s="31">
        <v>2814205370</v>
      </c>
      <c r="F21" s="22">
        <v>0.98717651131719852</v>
      </c>
      <c r="G21" s="31">
        <v>2814205370</v>
      </c>
      <c r="H21" s="22">
        <v>0.98717651131719852</v>
      </c>
      <c r="I21" s="31">
        <v>158923870.99999997</v>
      </c>
      <c r="J21" s="22">
        <v>5.5747854869171991E-2</v>
      </c>
    </row>
    <row r="22" spans="1:10" x14ac:dyDescent="0.25">
      <c r="A22" s="32"/>
      <c r="B22" s="25"/>
      <c r="C22" s="25"/>
      <c r="D22" s="25"/>
      <c r="E22" s="25"/>
      <c r="F22" s="25"/>
      <c r="G22" s="25"/>
      <c r="H22" s="25"/>
      <c r="I22" s="25"/>
      <c r="J22" s="25"/>
    </row>
    <row r="23" spans="1:10" x14ac:dyDescent="0.25">
      <c r="A23" s="91" t="s">
        <v>100</v>
      </c>
      <c r="B23" s="91"/>
      <c r="C23" s="33">
        <v>75413648219.995041</v>
      </c>
      <c r="D23" s="33">
        <v>23662557795.415039</v>
      </c>
      <c r="E23" s="33">
        <v>51751090424.580002</v>
      </c>
      <c r="F23" s="34">
        <v>0.68622976935969016</v>
      </c>
      <c r="G23" s="33">
        <v>44635641469.800003</v>
      </c>
      <c r="H23" s="83">
        <v>0.59187749861390992</v>
      </c>
      <c r="I23" s="33">
        <v>13837400111.779999</v>
      </c>
      <c r="J23" s="86">
        <v>0.18348668229673545</v>
      </c>
    </row>
    <row r="24" spans="1:10" x14ac:dyDescent="0.25">
      <c r="A24" s="32"/>
      <c r="B24" s="25"/>
      <c r="C24" s="25"/>
      <c r="D24" s="25"/>
      <c r="E24" s="25"/>
      <c r="F24" s="25"/>
      <c r="G24" s="25"/>
      <c r="H24" s="25"/>
      <c r="I24" s="25"/>
      <c r="J24" s="25"/>
    </row>
    <row r="25" spans="1:10" x14ac:dyDescent="0.25">
      <c r="A25" s="32"/>
      <c r="B25" s="90"/>
      <c r="C25" s="90"/>
      <c r="D25" s="90"/>
      <c r="E25" s="90"/>
      <c r="F25" s="90"/>
      <c r="G25" s="90"/>
      <c r="H25" s="90"/>
      <c r="I25" s="90"/>
      <c r="J25" s="90"/>
    </row>
    <row r="26" spans="1:10" x14ac:dyDescent="0.25">
      <c r="A26" s="32"/>
      <c r="B26" s="25"/>
      <c r="C26" s="25"/>
      <c r="D26" s="25"/>
      <c r="E26" s="37"/>
      <c r="F26" s="25"/>
      <c r="G26" s="25"/>
      <c r="H26" s="25"/>
      <c r="I26" s="25"/>
      <c r="J26" s="25"/>
    </row>
    <row r="27" spans="1:10" x14ac:dyDescent="0.25">
      <c r="A27" s="32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25">
      <c r="A28" s="32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s="32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25">
      <c r="A30" s="32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25">
      <c r="A31" s="32"/>
      <c r="B31" s="25"/>
      <c r="C31" s="25"/>
      <c r="D31" s="25"/>
      <c r="E31" s="25"/>
      <c r="F31" s="25"/>
      <c r="G31" s="25"/>
      <c r="H31" s="25"/>
      <c r="I31" s="25"/>
      <c r="J31" s="25"/>
    </row>
    <row r="32" spans="1:10" x14ac:dyDescent="0.25">
      <c r="B32" s="35"/>
      <c r="C32" s="35"/>
      <c r="D32" s="35"/>
      <c r="E32" s="35"/>
      <c r="F32" s="35"/>
      <c r="G32" s="35"/>
      <c r="H32" s="35"/>
      <c r="I32" s="35"/>
      <c r="J32" s="35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hidden="1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2">
    <mergeCell ref="A23:B23"/>
    <mergeCell ref="B25:J25"/>
  </mergeCells>
  <conditionalFormatting sqref="F5:F21 H5:H21 J5:J21">
    <cfRule type="cellIs" dxfId="24" priority="10" operator="between">
      <formula>0.75</formula>
      <formula>1</formula>
    </cfRule>
    <cfRule type="cellIs" dxfId="23" priority="11" operator="between">
      <formula>45.0001%</formula>
      <formula>74.99%</formula>
    </cfRule>
    <cfRule type="cellIs" dxfId="22" priority="12" operator="between">
      <formula>0</formula>
      <formula>0.45</formula>
    </cfRule>
  </conditionalFormatting>
  <conditionalFormatting sqref="F23">
    <cfRule type="cellIs" dxfId="21" priority="7" operator="between">
      <formula>0.75</formula>
      <formula>1</formula>
    </cfRule>
    <cfRule type="cellIs" dxfId="20" priority="8" operator="between">
      <formula>45.0001%</formula>
      <formula>74.99%</formula>
    </cfRule>
    <cfRule type="cellIs" dxfId="19" priority="9" operator="between">
      <formula>0</formula>
      <formula>0.45</formula>
    </cfRule>
  </conditionalFormatting>
  <conditionalFormatting sqref="H23">
    <cfRule type="cellIs" dxfId="18" priority="4" operator="between">
      <formula>0.75</formula>
      <formula>1</formula>
    </cfRule>
    <cfRule type="cellIs" dxfId="17" priority="5" operator="between">
      <formula>45.0001%</formula>
      <formula>74.99%</formula>
    </cfRule>
    <cfRule type="cellIs" dxfId="16" priority="6" operator="between">
      <formula>0</formula>
      <formula>0.45</formula>
    </cfRule>
  </conditionalFormatting>
  <conditionalFormatting sqref="J23">
    <cfRule type="cellIs" dxfId="15" priority="1" operator="between">
      <formula>0.75</formula>
      <formula>1</formula>
    </cfRule>
    <cfRule type="cellIs" dxfId="14" priority="2" operator="between">
      <formula>45.0001%</formula>
      <formula>74.99%</formula>
    </cfRule>
    <cfRule type="cellIs" dxfId="13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9"/>
  <sheetViews>
    <sheetView showGridLines="0" view="pageBreakPreview" topLeftCell="A91" zoomScale="85" zoomScaleNormal="100" zoomScaleSheetLayoutView="85" workbookViewId="0">
      <selection activeCell="E92" sqref="E92"/>
    </sheetView>
  </sheetViews>
  <sheetFormatPr baseColWidth="10" defaultRowHeight="15" x14ac:dyDescent="0.25"/>
  <cols>
    <col min="1" max="1" width="34.140625" style="36" customWidth="1"/>
    <col min="2" max="2" width="14.85546875" style="36" customWidth="1"/>
    <col min="3" max="3" width="11.42578125" style="36"/>
    <col min="4" max="4" width="11.28515625" style="36" customWidth="1"/>
    <col min="5" max="5" width="18.7109375" style="36" customWidth="1"/>
    <col min="6" max="6" width="14.28515625" style="36" customWidth="1"/>
    <col min="7" max="7" width="15.5703125" style="36" bestFit="1" customWidth="1"/>
    <col min="8" max="8" width="20" style="36" bestFit="1" customWidth="1"/>
    <col min="9" max="9" width="20.7109375" style="36" bestFit="1" customWidth="1"/>
    <col min="10" max="10" width="21.140625" style="36" bestFit="1" customWidth="1"/>
    <col min="11" max="11" width="20" style="36" customWidth="1"/>
    <col min="12" max="12" width="20.42578125" style="36" bestFit="1" customWidth="1"/>
    <col min="13" max="13" width="8.140625" style="36" bestFit="1" customWidth="1"/>
    <col min="14" max="14" width="20.42578125" style="36" bestFit="1" customWidth="1"/>
    <col min="15" max="15" width="8.140625" style="36" bestFit="1" customWidth="1"/>
    <col min="16" max="16" width="21.42578125" style="36" bestFit="1" customWidth="1"/>
    <col min="17" max="17" width="8.140625" style="36" bestFit="1" customWidth="1"/>
    <col min="18" max="18" width="24.42578125" style="36" customWidth="1"/>
    <col min="19" max="19" width="24" style="36" customWidth="1"/>
    <col min="20" max="16384" width="11.42578125" style="36"/>
  </cols>
  <sheetData>
    <row r="1" spans="1:19" x14ac:dyDescent="0.25">
      <c r="A1" s="127"/>
      <c r="B1" s="129" t="s">
        <v>0</v>
      </c>
      <c r="C1" s="130"/>
      <c r="D1" s="129"/>
      <c r="E1" s="129"/>
      <c r="F1" s="129"/>
      <c r="G1" s="131"/>
      <c r="H1" s="132"/>
      <c r="I1" s="133" t="s">
        <v>1</v>
      </c>
      <c r="J1" s="134"/>
      <c r="K1" s="134"/>
      <c r="L1" s="135"/>
      <c r="M1" s="134"/>
      <c r="N1" s="134"/>
      <c r="O1" s="134"/>
      <c r="P1" s="134"/>
      <c r="Q1" s="134"/>
      <c r="R1" s="134"/>
      <c r="S1" s="136"/>
    </row>
    <row r="2" spans="1:19" x14ac:dyDescent="0.25">
      <c r="A2" s="127"/>
      <c r="B2" s="137" t="s">
        <v>2</v>
      </c>
      <c r="C2" s="138"/>
      <c r="D2" s="139"/>
      <c r="E2" s="139"/>
      <c r="F2" s="139"/>
      <c r="G2" s="139"/>
      <c r="H2" s="139"/>
      <c r="I2" s="139"/>
      <c r="J2" s="139"/>
      <c r="K2" s="139"/>
      <c r="L2" s="140"/>
      <c r="M2" s="139"/>
      <c r="N2" s="139"/>
      <c r="O2" s="139"/>
      <c r="P2" s="139"/>
      <c r="Q2" s="139"/>
      <c r="R2" s="139"/>
      <c r="S2" s="141"/>
    </row>
    <row r="3" spans="1:19" ht="15.75" thickBot="1" x14ac:dyDescent="0.3">
      <c r="A3" s="128"/>
      <c r="B3" s="142" t="s">
        <v>3</v>
      </c>
      <c r="C3" s="143"/>
      <c r="D3" s="143"/>
      <c r="E3" s="144"/>
      <c r="F3" s="145" t="s">
        <v>4</v>
      </c>
      <c r="G3" s="146"/>
      <c r="H3" s="145" t="s">
        <v>5</v>
      </c>
      <c r="I3" s="147"/>
      <c r="J3" s="147"/>
      <c r="K3" s="147"/>
      <c r="L3" s="148"/>
      <c r="M3" s="147"/>
      <c r="N3" s="147"/>
      <c r="O3" s="147"/>
      <c r="P3" s="147"/>
      <c r="Q3" s="147"/>
      <c r="R3" s="147"/>
      <c r="S3" s="146"/>
    </row>
    <row r="4" spans="1:19" ht="15.75" thickTop="1" x14ac:dyDescent="0.25">
      <c r="A4" s="1"/>
      <c r="B4" s="2"/>
      <c r="C4" s="3"/>
      <c r="D4" s="2"/>
      <c r="E4" s="2"/>
      <c r="F4" s="4"/>
      <c r="G4" s="5"/>
      <c r="H4" s="6"/>
      <c r="I4" s="5"/>
      <c r="J4" s="6"/>
      <c r="K4" s="5"/>
      <c r="L4" s="7"/>
      <c r="M4" s="4"/>
      <c r="N4" s="4"/>
      <c r="O4" s="12"/>
      <c r="P4" s="38"/>
      <c r="Q4" s="12"/>
      <c r="R4" s="15"/>
      <c r="S4" s="12"/>
    </row>
    <row r="5" spans="1:19" x14ac:dyDescent="0.25">
      <c r="A5" s="100" t="s">
        <v>6</v>
      </c>
      <c r="B5" s="101"/>
      <c r="C5" s="102"/>
      <c r="D5" s="101"/>
      <c r="E5" s="101"/>
      <c r="F5" s="101"/>
      <c r="G5" s="103"/>
      <c r="H5" s="104"/>
      <c r="I5" s="103"/>
      <c r="J5" s="104"/>
      <c r="K5" s="103"/>
      <c r="L5" s="105"/>
      <c r="M5" s="101"/>
      <c r="N5" s="101"/>
      <c r="O5" s="12"/>
      <c r="P5" s="12"/>
      <c r="Q5" s="12"/>
      <c r="R5" s="12"/>
      <c r="S5" s="12"/>
    </row>
    <row r="6" spans="1:19" x14ac:dyDescent="0.25">
      <c r="A6" s="8" t="s">
        <v>7</v>
      </c>
      <c r="B6" s="9" t="s">
        <v>238</v>
      </c>
      <c r="C6" s="9"/>
      <c r="D6" s="10"/>
      <c r="E6" s="10"/>
      <c r="F6" s="10"/>
      <c r="G6" s="11"/>
      <c r="H6" s="39" t="b">
        <f>+H7=H130</f>
        <v>1</v>
      </c>
      <c r="I6" s="78"/>
      <c r="J6" s="39" t="b">
        <f>+J7=J130</f>
        <v>0</v>
      </c>
      <c r="K6" s="40">
        <v>1824735258.568423</v>
      </c>
      <c r="L6" s="40">
        <v>406060629.42999995</v>
      </c>
      <c r="M6" s="39"/>
      <c r="N6" s="40">
        <v>406060629.42999995</v>
      </c>
      <c r="O6" s="39"/>
      <c r="P6" s="40">
        <v>406060629.42999995</v>
      </c>
      <c r="Q6" s="12"/>
      <c r="R6" s="12"/>
      <c r="S6" s="12"/>
    </row>
    <row r="7" spans="1:19" x14ac:dyDescent="0.25">
      <c r="A7" s="13"/>
      <c r="B7" s="10"/>
      <c r="C7" s="14"/>
      <c r="D7" s="10"/>
      <c r="E7" s="10"/>
      <c r="F7" s="10"/>
      <c r="G7" s="11"/>
      <c r="H7" s="40">
        <f>+SUBTOTAL(9,H8:H127)</f>
        <v>4834338605.3247137</v>
      </c>
      <c r="I7" s="40">
        <f t="shared" ref="I7:P7" si="0">+SUBTOTAL(9,I8:I127)</f>
        <v>2850762085.3387003</v>
      </c>
      <c r="J7" s="40">
        <f t="shared" si="0"/>
        <v>64976942420.081192</v>
      </c>
      <c r="K7" s="40">
        <f t="shared" si="0"/>
        <v>69811281025.405914</v>
      </c>
      <c r="L7" s="40">
        <f t="shared" si="0"/>
        <v>48936885054.580002</v>
      </c>
      <c r="M7" s="40"/>
      <c r="N7" s="40">
        <f t="shared" si="0"/>
        <v>41821436099.800011</v>
      </c>
      <c r="O7" s="40"/>
      <c r="P7" s="40">
        <f t="shared" si="0"/>
        <v>13678476240.779999</v>
      </c>
      <c r="Q7" s="15"/>
      <c r="R7" s="15"/>
      <c r="S7" s="15"/>
    </row>
    <row r="8" spans="1:19" s="46" customFormat="1" ht="45" x14ac:dyDescent="0.15">
      <c r="A8" s="41" t="s">
        <v>8</v>
      </c>
      <c r="B8" s="41" t="s">
        <v>9</v>
      </c>
      <c r="C8" s="41" t="s">
        <v>10</v>
      </c>
      <c r="D8" s="42" t="s">
        <v>11</v>
      </c>
      <c r="E8" s="41" t="s">
        <v>12</v>
      </c>
      <c r="F8" s="41" t="s">
        <v>13</v>
      </c>
      <c r="G8" s="41" t="s">
        <v>14</v>
      </c>
      <c r="H8" s="41" t="s">
        <v>15</v>
      </c>
      <c r="I8" s="41" t="s">
        <v>16</v>
      </c>
      <c r="J8" s="43" t="s">
        <v>17</v>
      </c>
      <c r="K8" s="44" t="s">
        <v>109</v>
      </c>
      <c r="L8" s="44" t="s">
        <v>18</v>
      </c>
      <c r="M8" s="45" t="s">
        <v>19</v>
      </c>
      <c r="N8" s="43" t="s">
        <v>20</v>
      </c>
      <c r="O8" s="45" t="s">
        <v>19</v>
      </c>
      <c r="P8" s="43" t="s">
        <v>21</v>
      </c>
      <c r="Q8" s="45" t="s">
        <v>19</v>
      </c>
      <c r="R8" s="41" t="s">
        <v>22</v>
      </c>
      <c r="S8" s="41" t="s">
        <v>23</v>
      </c>
    </row>
    <row r="9" spans="1:19" s="46" customFormat="1" ht="27.75" customHeight="1" x14ac:dyDescent="0.15">
      <c r="A9" s="51" t="s">
        <v>156</v>
      </c>
      <c r="B9" s="47" t="s">
        <v>31</v>
      </c>
      <c r="C9" s="47" t="s">
        <v>48</v>
      </c>
      <c r="D9" s="47" t="s">
        <v>157</v>
      </c>
      <c r="E9" s="47" t="s">
        <v>150</v>
      </c>
      <c r="F9" s="47" t="s">
        <v>52</v>
      </c>
      <c r="G9" s="47" t="s">
        <v>158</v>
      </c>
      <c r="H9" s="47">
        <v>0</v>
      </c>
      <c r="I9" s="47">
        <v>0</v>
      </c>
      <c r="J9" s="47">
        <v>288138890</v>
      </c>
      <c r="K9" s="48">
        <v>288138890</v>
      </c>
      <c r="L9" s="49">
        <v>175175034.06</v>
      </c>
      <c r="M9" s="79">
        <f>IFERROR(L9/$K9,0)</f>
        <v>0.60795345626548369</v>
      </c>
      <c r="N9" s="49">
        <v>170521882.15705138</v>
      </c>
      <c r="O9" s="79">
        <f>IFERROR(N9/$K9,0)</f>
        <v>0.5918044667870116</v>
      </c>
      <c r="P9" s="49">
        <v>59738505.15705137</v>
      </c>
      <c r="Q9" s="79">
        <f>IFERROR(P9/$K9,0)</f>
        <v>0.20732538102389222</v>
      </c>
      <c r="R9" s="50" t="s">
        <v>151</v>
      </c>
      <c r="S9" s="50" t="s">
        <v>132</v>
      </c>
    </row>
    <row r="10" spans="1:19" s="46" customFormat="1" ht="27.75" customHeight="1" x14ac:dyDescent="0.15">
      <c r="A10" s="51" t="s">
        <v>30</v>
      </c>
      <c r="B10" s="51" t="s">
        <v>31</v>
      </c>
      <c r="C10" s="51" t="s">
        <v>50</v>
      </c>
      <c r="D10" s="51" t="s">
        <v>33</v>
      </c>
      <c r="E10" s="51" t="s">
        <v>150</v>
      </c>
      <c r="F10" s="51" t="s">
        <v>52</v>
      </c>
      <c r="G10" s="47" t="s">
        <v>159</v>
      </c>
      <c r="H10" s="47">
        <v>10849285.080000002</v>
      </c>
      <c r="I10" s="47">
        <v>10880000</v>
      </c>
      <c r="J10" s="47">
        <v>0</v>
      </c>
      <c r="K10" s="48">
        <v>10849285.080000002</v>
      </c>
      <c r="L10" s="49">
        <v>10849285.058084503</v>
      </c>
      <c r="M10" s="79">
        <f t="shared" ref="M10:O73" si="1">IFERROR(L10/$K10,0)</f>
        <v>0.99999999798000527</v>
      </c>
      <c r="N10" s="49">
        <v>0</v>
      </c>
      <c r="O10" s="79">
        <f t="shared" si="1"/>
        <v>0</v>
      </c>
      <c r="P10" s="49">
        <v>0</v>
      </c>
      <c r="Q10" s="79">
        <f t="shared" ref="Q10" si="2">IFERROR(P10/$K10,0)</f>
        <v>0</v>
      </c>
      <c r="R10" s="50" t="s">
        <v>151</v>
      </c>
      <c r="S10" s="50" t="s">
        <v>132</v>
      </c>
    </row>
    <row r="11" spans="1:19" s="46" customFormat="1" ht="27.75" customHeight="1" x14ac:dyDescent="0.15">
      <c r="A11" s="51" t="s">
        <v>30</v>
      </c>
      <c r="B11" s="51" t="s">
        <v>31</v>
      </c>
      <c r="C11" s="51" t="s">
        <v>50</v>
      </c>
      <c r="D11" s="51" t="s">
        <v>33</v>
      </c>
      <c r="E11" s="51" t="s">
        <v>150</v>
      </c>
      <c r="F11" s="51" t="s">
        <v>52</v>
      </c>
      <c r="G11" s="47" t="s">
        <v>160</v>
      </c>
      <c r="H11" s="47">
        <v>8256963.8100000015</v>
      </c>
      <c r="I11" s="47">
        <v>10880000</v>
      </c>
      <c r="J11" s="47">
        <v>0</v>
      </c>
      <c r="K11" s="48">
        <v>8256963.8100000015</v>
      </c>
      <c r="L11" s="49">
        <v>8256963.7951565823</v>
      </c>
      <c r="M11" s="79">
        <f t="shared" si="1"/>
        <v>0.99999999820231511</v>
      </c>
      <c r="N11" s="49">
        <v>908717.5</v>
      </c>
      <c r="O11" s="79">
        <f t="shared" si="1"/>
        <v>0.11005467880329729</v>
      </c>
      <c r="P11" s="49">
        <v>908717.5</v>
      </c>
      <c r="Q11" s="79">
        <f t="shared" ref="Q11" si="3">IFERROR(P11/$K11,0)</f>
        <v>0.11005467880329729</v>
      </c>
      <c r="R11" s="50" t="s">
        <v>151</v>
      </c>
      <c r="S11" s="50" t="s">
        <v>132</v>
      </c>
    </row>
    <row r="12" spans="1:19" s="46" customFormat="1" ht="27.75" customHeight="1" x14ac:dyDescent="0.15">
      <c r="A12" s="51" t="s">
        <v>30</v>
      </c>
      <c r="B12" s="51" t="s">
        <v>31</v>
      </c>
      <c r="C12" s="51" t="s">
        <v>32</v>
      </c>
      <c r="D12" s="51" t="s">
        <v>33</v>
      </c>
      <c r="E12" s="51" t="s">
        <v>150</v>
      </c>
      <c r="F12" s="51" t="s">
        <v>52</v>
      </c>
      <c r="G12" s="47" t="s">
        <v>75</v>
      </c>
      <c r="H12" s="47">
        <v>15696079.429500001</v>
      </c>
      <c r="I12" s="47">
        <v>6120000</v>
      </c>
      <c r="J12" s="47">
        <v>0</v>
      </c>
      <c r="K12" s="48">
        <v>15696079.429500001</v>
      </c>
      <c r="L12" s="49">
        <v>15696079.397794003</v>
      </c>
      <c r="M12" s="79">
        <f t="shared" si="1"/>
        <v>0.99999999798000527</v>
      </c>
      <c r="N12" s="49">
        <v>0</v>
      </c>
      <c r="O12" s="79">
        <f t="shared" si="1"/>
        <v>0</v>
      </c>
      <c r="P12" s="49">
        <v>0</v>
      </c>
      <c r="Q12" s="79">
        <f t="shared" ref="Q12" si="4">IFERROR(P12/$K12,0)</f>
        <v>0</v>
      </c>
      <c r="R12" s="50" t="s">
        <v>151</v>
      </c>
      <c r="S12" s="50" t="s">
        <v>132</v>
      </c>
    </row>
    <row r="13" spans="1:19" s="46" customFormat="1" ht="27.75" customHeight="1" x14ac:dyDescent="0.15">
      <c r="A13" s="51" t="s">
        <v>30</v>
      </c>
      <c r="B13" s="51" t="s">
        <v>31</v>
      </c>
      <c r="C13" s="51" t="s">
        <v>32</v>
      </c>
      <c r="D13" s="51" t="s">
        <v>33</v>
      </c>
      <c r="E13" s="51" t="s">
        <v>150</v>
      </c>
      <c r="F13" s="52" t="s">
        <v>52</v>
      </c>
      <c r="G13" s="47" t="s">
        <v>161</v>
      </c>
      <c r="H13" s="47">
        <v>5424642.540000001</v>
      </c>
      <c r="I13" s="47">
        <v>5440000</v>
      </c>
      <c r="J13" s="47">
        <v>0</v>
      </c>
      <c r="K13" s="48">
        <v>5424642.540000001</v>
      </c>
      <c r="L13" s="49">
        <v>5424642.5290422514</v>
      </c>
      <c r="M13" s="79">
        <f t="shared" si="1"/>
        <v>0.99999999798000527</v>
      </c>
      <c r="N13" s="49">
        <v>651710</v>
      </c>
      <c r="O13" s="79">
        <f t="shared" si="1"/>
        <v>0.12013879167050145</v>
      </c>
      <c r="P13" s="49">
        <v>651710</v>
      </c>
      <c r="Q13" s="79">
        <f t="shared" ref="Q13" si="5">IFERROR(P13/$K13,0)</f>
        <v>0.12013879167050145</v>
      </c>
      <c r="R13" s="50" t="s">
        <v>151</v>
      </c>
      <c r="S13" s="50" t="s">
        <v>132</v>
      </c>
    </row>
    <row r="14" spans="1:19" s="46" customFormat="1" ht="27.75" customHeight="1" x14ac:dyDescent="0.15">
      <c r="A14" s="51" t="s">
        <v>30</v>
      </c>
      <c r="B14" s="51" t="s">
        <v>31</v>
      </c>
      <c r="C14" s="51" t="s">
        <v>32</v>
      </c>
      <c r="D14" s="51" t="s">
        <v>33</v>
      </c>
      <c r="E14" s="53" t="s">
        <v>150</v>
      </c>
      <c r="F14" s="51" t="s">
        <v>52</v>
      </c>
      <c r="G14" s="54" t="s">
        <v>53</v>
      </c>
      <c r="H14" s="47">
        <v>28416293.017500006</v>
      </c>
      <c r="I14" s="47">
        <v>27880000</v>
      </c>
      <c r="J14" s="47">
        <v>0</v>
      </c>
      <c r="K14" s="48">
        <v>28416293.017500006</v>
      </c>
      <c r="L14" s="49">
        <v>28416292.960099243</v>
      </c>
      <c r="M14" s="79">
        <f t="shared" si="1"/>
        <v>0.99999999798000527</v>
      </c>
      <c r="N14" s="49">
        <v>0</v>
      </c>
      <c r="O14" s="79">
        <f t="shared" si="1"/>
        <v>0</v>
      </c>
      <c r="P14" s="49">
        <v>0</v>
      </c>
      <c r="Q14" s="79">
        <f t="shared" ref="Q14" si="6">IFERROR(P14/$K14,0)</f>
        <v>0</v>
      </c>
      <c r="R14" s="50" t="s">
        <v>151</v>
      </c>
      <c r="S14" s="50" t="s">
        <v>132</v>
      </c>
    </row>
    <row r="15" spans="1:19" s="46" customFormat="1" ht="27.75" customHeight="1" x14ac:dyDescent="0.15">
      <c r="A15" s="51" t="s">
        <v>156</v>
      </c>
      <c r="B15" s="51" t="s">
        <v>31</v>
      </c>
      <c r="C15" s="51" t="s">
        <v>54</v>
      </c>
      <c r="D15" s="51" t="s">
        <v>157</v>
      </c>
      <c r="E15" s="53" t="s">
        <v>150</v>
      </c>
      <c r="F15" s="51" t="s">
        <v>52</v>
      </c>
      <c r="G15" s="54" t="s">
        <v>162</v>
      </c>
      <c r="H15" s="47">
        <v>1476160.6350000002</v>
      </c>
      <c r="I15" s="47">
        <v>3400000</v>
      </c>
      <c r="J15" s="47">
        <v>0</v>
      </c>
      <c r="K15" s="48">
        <v>1476160.6350000002</v>
      </c>
      <c r="L15" s="49">
        <v>1476160.6320181636</v>
      </c>
      <c r="M15" s="79">
        <f t="shared" si="1"/>
        <v>0.99999999798000527</v>
      </c>
      <c r="N15" s="49">
        <v>0</v>
      </c>
      <c r="O15" s="79">
        <f t="shared" si="1"/>
        <v>0</v>
      </c>
      <c r="P15" s="49">
        <v>0</v>
      </c>
      <c r="Q15" s="79">
        <f t="shared" ref="Q15" si="7">IFERROR(P15/$K15,0)</f>
        <v>0</v>
      </c>
      <c r="R15" s="50" t="s">
        <v>151</v>
      </c>
      <c r="S15" s="50" t="s">
        <v>132</v>
      </c>
    </row>
    <row r="16" spans="1:19" s="46" customFormat="1" ht="27.75" customHeight="1" x14ac:dyDescent="0.15">
      <c r="A16" s="51" t="s">
        <v>30</v>
      </c>
      <c r="B16" s="51" t="s">
        <v>31</v>
      </c>
      <c r="C16" s="51" t="s">
        <v>54</v>
      </c>
      <c r="D16" s="51" t="s">
        <v>33</v>
      </c>
      <c r="E16" s="51" t="s">
        <v>150</v>
      </c>
      <c r="F16" s="55" t="s">
        <v>52</v>
      </c>
      <c r="G16" s="47" t="s">
        <v>76</v>
      </c>
      <c r="H16" s="47">
        <v>11559749.334000001</v>
      </c>
      <c r="I16" s="47">
        <v>19040000</v>
      </c>
      <c r="J16" s="47">
        <v>0</v>
      </c>
      <c r="K16" s="48">
        <v>11559749.334000001</v>
      </c>
      <c r="L16" s="49">
        <v>11559749.310649369</v>
      </c>
      <c r="M16" s="79">
        <f t="shared" si="1"/>
        <v>0.99999999798000538</v>
      </c>
      <c r="N16" s="49">
        <v>0</v>
      </c>
      <c r="O16" s="79">
        <f t="shared" si="1"/>
        <v>0</v>
      </c>
      <c r="P16" s="49">
        <v>0</v>
      </c>
      <c r="Q16" s="79">
        <f t="shared" ref="Q16" si="8">IFERROR(P16/$K16,0)</f>
        <v>0</v>
      </c>
      <c r="R16" s="50" t="s">
        <v>151</v>
      </c>
      <c r="S16" s="50" t="s">
        <v>132</v>
      </c>
    </row>
    <row r="17" spans="1:19" s="46" customFormat="1" ht="27.75" customHeight="1" x14ac:dyDescent="0.15">
      <c r="A17" s="51" t="s">
        <v>156</v>
      </c>
      <c r="B17" s="51" t="s">
        <v>31</v>
      </c>
      <c r="C17" s="51" t="s">
        <v>36</v>
      </c>
      <c r="D17" s="51" t="s">
        <v>157</v>
      </c>
      <c r="E17" s="51" t="s">
        <v>150</v>
      </c>
      <c r="F17" s="51" t="s">
        <v>52</v>
      </c>
      <c r="G17" s="47" t="s">
        <v>163</v>
      </c>
      <c r="H17" s="47">
        <v>25455430.357499998</v>
      </c>
      <c r="I17" s="47">
        <v>27200000</v>
      </c>
      <c r="J17" s="47">
        <v>0</v>
      </c>
      <c r="K17" s="48">
        <v>25455430.357499998</v>
      </c>
      <c r="L17" s="49">
        <v>25455430.306080163</v>
      </c>
      <c r="M17" s="79">
        <f t="shared" si="1"/>
        <v>0.99999999798000527</v>
      </c>
      <c r="N17" s="49">
        <v>0</v>
      </c>
      <c r="O17" s="79">
        <f t="shared" si="1"/>
        <v>0</v>
      </c>
      <c r="P17" s="49">
        <v>0</v>
      </c>
      <c r="Q17" s="79">
        <f t="shared" ref="Q17" si="9">IFERROR(P17/$K17,0)</f>
        <v>0</v>
      </c>
      <c r="R17" s="50" t="s">
        <v>151</v>
      </c>
      <c r="S17" s="50" t="s">
        <v>132</v>
      </c>
    </row>
    <row r="18" spans="1:19" s="46" customFormat="1" ht="27.75" customHeight="1" x14ac:dyDescent="0.15">
      <c r="A18" s="51" t="s">
        <v>30</v>
      </c>
      <c r="B18" s="51" t="s">
        <v>49</v>
      </c>
      <c r="C18" s="51" t="s">
        <v>55</v>
      </c>
      <c r="D18" s="51" t="s">
        <v>51</v>
      </c>
      <c r="E18" s="51" t="s">
        <v>150</v>
      </c>
      <c r="F18" s="55" t="s">
        <v>52</v>
      </c>
      <c r="G18" s="47" t="s">
        <v>56</v>
      </c>
      <c r="H18" s="47">
        <v>0</v>
      </c>
      <c r="I18" s="47">
        <v>0</v>
      </c>
      <c r="J18" s="47">
        <v>2183267200</v>
      </c>
      <c r="K18" s="48">
        <v>2183267200</v>
      </c>
      <c r="L18" s="49">
        <v>1961078063.9999998</v>
      </c>
      <c r="M18" s="79">
        <f t="shared" si="1"/>
        <v>0.89823090091767044</v>
      </c>
      <c r="N18" s="49">
        <v>1846406359.6429484</v>
      </c>
      <c r="O18" s="79">
        <f t="shared" si="1"/>
        <v>0.84570791868395601</v>
      </c>
      <c r="P18" s="49">
        <v>661519647.64294863</v>
      </c>
      <c r="Q18" s="79">
        <f t="shared" ref="Q18" si="10">IFERROR(P18/$K18,0)</f>
        <v>0.30299527590711234</v>
      </c>
      <c r="R18" s="50" t="s">
        <v>151</v>
      </c>
      <c r="S18" s="50" t="s">
        <v>132</v>
      </c>
    </row>
    <row r="19" spans="1:19" s="46" customFormat="1" ht="27.75" customHeight="1" x14ac:dyDescent="0.15">
      <c r="A19" s="51" t="s">
        <v>30</v>
      </c>
      <c r="B19" s="51" t="s">
        <v>31</v>
      </c>
      <c r="C19" s="51" t="s">
        <v>55</v>
      </c>
      <c r="D19" s="51" t="s">
        <v>33</v>
      </c>
      <c r="E19" s="51" t="s">
        <v>150</v>
      </c>
      <c r="F19" s="51" t="s">
        <v>52</v>
      </c>
      <c r="G19" s="47" t="s">
        <v>164</v>
      </c>
      <c r="H19" s="47">
        <v>30805069.716000002</v>
      </c>
      <c r="I19" s="47">
        <v>27200000</v>
      </c>
      <c r="J19" s="47">
        <v>0</v>
      </c>
      <c r="K19" s="48">
        <v>30805069.716000002</v>
      </c>
      <c r="L19" s="49">
        <v>30805069.653773922</v>
      </c>
      <c r="M19" s="79">
        <f t="shared" si="1"/>
        <v>0.99999999798000527</v>
      </c>
      <c r="N19" s="49">
        <v>0</v>
      </c>
      <c r="O19" s="79">
        <f t="shared" si="1"/>
        <v>0</v>
      </c>
      <c r="P19" s="49">
        <v>0</v>
      </c>
      <c r="Q19" s="79">
        <f t="shared" ref="Q19" si="11">IFERROR(P19/$K19,0)</f>
        <v>0</v>
      </c>
      <c r="R19" s="50" t="s">
        <v>151</v>
      </c>
      <c r="S19" s="50" t="s">
        <v>132</v>
      </c>
    </row>
    <row r="20" spans="1:19" s="46" customFormat="1" ht="27.75" customHeight="1" x14ac:dyDescent="0.15">
      <c r="A20" s="51" t="s">
        <v>30</v>
      </c>
      <c r="B20" s="51" t="s">
        <v>31</v>
      </c>
      <c r="C20" s="51" t="s">
        <v>55</v>
      </c>
      <c r="D20" s="51" t="s">
        <v>33</v>
      </c>
      <c r="E20" s="51" t="s">
        <v>150</v>
      </c>
      <c r="F20" s="55" t="s">
        <v>52</v>
      </c>
      <c r="G20" s="47" t="s">
        <v>57</v>
      </c>
      <c r="H20" s="47">
        <v>127157242.67400002</v>
      </c>
      <c r="I20" s="47">
        <v>65280000</v>
      </c>
      <c r="J20" s="47">
        <v>187290000</v>
      </c>
      <c r="K20" s="48">
        <v>314447242.67400002</v>
      </c>
      <c r="L20" s="49">
        <v>233053239.41979098</v>
      </c>
      <c r="M20" s="79">
        <f t="shared" si="1"/>
        <v>0.74115211645028334</v>
      </c>
      <c r="N20" s="49">
        <v>119707995.33750001</v>
      </c>
      <c r="O20" s="79">
        <f t="shared" si="1"/>
        <v>0.38069341718351796</v>
      </c>
      <c r="P20" s="49">
        <v>49571753.837499999</v>
      </c>
      <c r="Q20" s="79">
        <f t="shared" ref="Q20" si="12">IFERROR(P20/$K20,0)</f>
        <v>0.15764728421833551</v>
      </c>
      <c r="R20" s="50" t="s">
        <v>151</v>
      </c>
      <c r="S20" s="50" t="s">
        <v>132</v>
      </c>
    </row>
    <row r="21" spans="1:19" s="46" customFormat="1" ht="27.75" customHeight="1" x14ac:dyDescent="0.15">
      <c r="A21" s="51" t="s">
        <v>30</v>
      </c>
      <c r="B21" s="47" t="s">
        <v>31</v>
      </c>
      <c r="C21" s="47" t="s">
        <v>55</v>
      </c>
      <c r="D21" s="47" t="s">
        <v>33</v>
      </c>
      <c r="E21" s="47" t="s">
        <v>150</v>
      </c>
      <c r="F21" s="47" t="s">
        <v>52</v>
      </c>
      <c r="G21" s="47" t="s">
        <v>58</v>
      </c>
      <c r="H21" s="47">
        <v>89923815.961000025</v>
      </c>
      <c r="I21" s="47">
        <v>73440000</v>
      </c>
      <c r="J21" s="47">
        <v>299664000</v>
      </c>
      <c r="K21" s="48">
        <v>449115044.96100003</v>
      </c>
      <c r="L21" s="49">
        <v>336694321.29734838</v>
      </c>
      <c r="M21" s="79">
        <f t="shared" si="1"/>
        <v>0.74968390632869142</v>
      </c>
      <c r="N21" s="49">
        <v>264466753.29750001</v>
      </c>
      <c r="O21" s="79">
        <f t="shared" si="1"/>
        <v>0.58886193251545516</v>
      </c>
      <c r="P21" s="49">
        <v>105248569.2975</v>
      </c>
      <c r="Q21" s="79">
        <f t="shared" ref="Q21" si="13">IFERROR(P21/$K21,0)</f>
        <v>0.23434656771883361</v>
      </c>
      <c r="R21" s="50" t="s">
        <v>151</v>
      </c>
      <c r="S21" s="50" t="s">
        <v>132</v>
      </c>
    </row>
    <row r="22" spans="1:19" s="46" customFormat="1" ht="27.75" customHeight="1" x14ac:dyDescent="0.15">
      <c r="A22" s="51" t="s">
        <v>30</v>
      </c>
      <c r="B22" s="51" t="s">
        <v>31</v>
      </c>
      <c r="C22" s="51" t="s">
        <v>55</v>
      </c>
      <c r="D22" s="51" t="s">
        <v>33</v>
      </c>
      <c r="E22" s="51" t="s">
        <v>150</v>
      </c>
      <c r="F22" s="51" t="s">
        <v>52</v>
      </c>
      <c r="G22" s="47" t="s">
        <v>59</v>
      </c>
      <c r="H22" s="47">
        <v>117248886.102</v>
      </c>
      <c r="I22" s="47">
        <v>59840000</v>
      </c>
      <c r="J22" s="47">
        <v>224748000</v>
      </c>
      <c r="K22" s="48">
        <v>341996886.102</v>
      </c>
      <c r="L22" s="49">
        <v>227206973.88888866</v>
      </c>
      <c r="M22" s="79">
        <f t="shared" si="1"/>
        <v>0.66435392578727914</v>
      </c>
      <c r="N22" s="49">
        <v>150614913.61500001</v>
      </c>
      <c r="O22" s="79">
        <f t="shared" si="1"/>
        <v>0.44039849406722192</v>
      </c>
      <c r="P22" s="49">
        <v>79854372.114999995</v>
      </c>
      <c r="Q22" s="79">
        <f t="shared" ref="Q22" si="14">IFERROR(P22/$K22,0)</f>
        <v>0.23349444208443337</v>
      </c>
      <c r="R22" s="50" t="s">
        <v>151</v>
      </c>
      <c r="S22" s="50" t="s">
        <v>132</v>
      </c>
    </row>
    <row r="23" spans="1:19" s="46" customFormat="1" ht="27.75" customHeight="1" x14ac:dyDescent="0.15">
      <c r="A23" s="51" t="s">
        <v>30</v>
      </c>
      <c r="B23" s="51" t="s">
        <v>31</v>
      </c>
      <c r="C23" s="51" t="s">
        <v>55</v>
      </c>
      <c r="D23" s="51" t="s">
        <v>33</v>
      </c>
      <c r="E23" s="51" t="s">
        <v>150</v>
      </c>
      <c r="F23" s="51" t="s">
        <v>52</v>
      </c>
      <c r="G23" s="47" t="s">
        <v>60</v>
      </c>
      <c r="H23" s="47">
        <v>66308032.174999997</v>
      </c>
      <c r="I23" s="47">
        <v>2040000</v>
      </c>
      <c r="J23" s="47">
        <v>112374000</v>
      </c>
      <c r="K23" s="48">
        <v>119154803.175</v>
      </c>
      <c r="L23" s="49">
        <v>102657328.54666373</v>
      </c>
      <c r="M23" s="79">
        <f t="shared" si="1"/>
        <v>0.86154586983701531</v>
      </c>
      <c r="N23" s="49">
        <v>62012755.5</v>
      </c>
      <c r="O23" s="79">
        <f t="shared" si="1"/>
        <v>0.52043857106560154</v>
      </c>
      <c r="P23" s="49">
        <v>40065533.5</v>
      </c>
      <c r="Q23" s="79">
        <f t="shared" ref="Q23" si="15">IFERROR(P23/$K23,0)</f>
        <v>0.33624774186531653</v>
      </c>
      <c r="R23" s="50" t="s">
        <v>151</v>
      </c>
      <c r="S23" s="50" t="s">
        <v>132</v>
      </c>
    </row>
    <row r="24" spans="1:19" s="46" customFormat="1" ht="27.75" customHeight="1" x14ac:dyDescent="0.15">
      <c r="A24" s="51" t="s">
        <v>30</v>
      </c>
      <c r="B24" s="51" t="s">
        <v>31</v>
      </c>
      <c r="C24" s="51" t="s">
        <v>55</v>
      </c>
      <c r="D24" s="51" t="s">
        <v>33</v>
      </c>
      <c r="E24" s="51" t="s">
        <v>150</v>
      </c>
      <c r="F24" s="51" t="s">
        <v>52</v>
      </c>
      <c r="G24" s="47" t="s">
        <v>61</v>
      </c>
      <c r="H24" s="47">
        <v>0</v>
      </c>
      <c r="I24" s="47">
        <v>0</v>
      </c>
      <c r="J24" s="47">
        <v>476627500</v>
      </c>
      <c r="K24" s="48">
        <v>476627500</v>
      </c>
      <c r="L24" s="49">
        <v>400487640</v>
      </c>
      <c r="M24" s="79">
        <f t="shared" si="1"/>
        <v>0.84025290189928192</v>
      </c>
      <c r="N24" s="49">
        <v>399613620</v>
      </c>
      <c r="O24" s="79">
        <f t="shared" si="1"/>
        <v>0.83841914283166619</v>
      </c>
      <c r="P24" s="49">
        <v>123002800</v>
      </c>
      <c r="Q24" s="79">
        <f t="shared" ref="Q24" si="16">IFERROR(P24/$K24,0)</f>
        <v>0.25806903714116369</v>
      </c>
      <c r="R24" s="50" t="s">
        <v>151</v>
      </c>
      <c r="S24" s="50" t="s">
        <v>132</v>
      </c>
    </row>
    <row r="25" spans="1:19" s="46" customFormat="1" ht="27.75" customHeight="1" x14ac:dyDescent="0.15">
      <c r="A25" s="51" t="s">
        <v>30</v>
      </c>
      <c r="B25" s="51" t="s">
        <v>31</v>
      </c>
      <c r="C25" s="51" t="s">
        <v>55</v>
      </c>
      <c r="D25" s="51" t="s">
        <v>33</v>
      </c>
      <c r="E25" s="51" t="s">
        <v>150</v>
      </c>
      <c r="F25" s="52" t="s">
        <v>52</v>
      </c>
      <c r="G25" s="47" t="s">
        <v>125</v>
      </c>
      <c r="H25" s="47">
        <v>0</v>
      </c>
      <c r="I25" s="47">
        <v>0</v>
      </c>
      <c r="J25" s="47">
        <v>9284871931.6393967</v>
      </c>
      <c r="K25" s="48">
        <v>9284871931.6393967</v>
      </c>
      <c r="L25" s="49">
        <v>10004196042.75</v>
      </c>
      <c r="M25" s="79">
        <f t="shared" si="1"/>
        <v>1.0774727014445309</v>
      </c>
      <c r="N25" s="49">
        <v>10004196042.75</v>
      </c>
      <c r="O25" s="79">
        <f t="shared" si="1"/>
        <v>1.0774727014445309</v>
      </c>
      <c r="P25" s="49">
        <v>3714336751.9989986</v>
      </c>
      <c r="Q25" s="79">
        <f t="shared" ref="Q25" si="17">IFERROR(P25/$K25,0)</f>
        <v>0.4000417861814462</v>
      </c>
      <c r="R25" s="50" t="s">
        <v>151</v>
      </c>
      <c r="S25" s="50" t="s">
        <v>132</v>
      </c>
    </row>
    <row r="26" spans="1:19" s="46" customFormat="1" ht="27.75" customHeight="1" x14ac:dyDescent="0.15">
      <c r="A26" s="51" t="s">
        <v>30</v>
      </c>
      <c r="B26" s="51" t="s">
        <v>31</v>
      </c>
      <c r="C26" s="51" t="s">
        <v>55</v>
      </c>
      <c r="D26" s="51" t="s">
        <v>33</v>
      </c>
      <c r="E26" s="53" t="s">
        <v>150</v>
      </c>
      <c r="F26" s="51" t="s">
        <v>52</v>
      </c>
      <c r="G26" s="54" t="s">
        <v>165</v>
      </c>
      <c r="H26" s="47">
        <v>0</v>
      </c>
      <c r="I26" s="47">
        <v>0</v>
      </c>
      <c r="J26" s="47">
        <v>777610904.79999995</v>
      </c>
      <c r="K26" s="48">
        <v>767610904.79999995</v>
      </c>
      <c r="L26" s="49">
        <v>760888879</v>
      </c>
      <c r="M26" s="79">
        <f t="shared" si="1"/>
        <v>0.99124292560467031</v>
      </c>
      <c r="N26" s="49">
        <v>746742726</v>
      </c>
      <c r="O26" s="79">
        <f t="shared" si="1"/>
        <v>0.97281411888561287</v>
      </c>
      <c r="P26" s="49">
        <v>276297423.73759896</v>
      </c>
      <c r="Q26" s="79">
        <f t="shared" ref="Q26" si="18">IFERROR(P26/$K26,0)</f>
        <v>0.35994463081473277</v>
      </c>
      <c r="R26" s="50" t="s">
        <v>151</v>
      </c>
      <c r="S26" s="50" t="s">
        <v>132</v>
      </c>
    </row>
    <row r="27" spans="1:19" s="46" customFormat="1" ht="27.75" customHeight="1" x14ac:dyDescent="0.15">
      <c r="A27" s="51" t="s">
        <v>30</v>
      </c>
      <c r="B27" s="51" t="s">
        <v>31</v>
      </c>
      <c r="C27" s="51" t="s">
        <v>55</v>
      </c>
      <c r="D27" s="51" t="s">
        <v>33</v>
      </c>
      <c r="E27" s="53" t="s">
        <v>150</v>
      </c>
      <c r="F27" s="51" t="s">
        <v>52</v>
      </c>
      <c r="G27" s="54" t="s">
        <v>77</v>
      </c>
      <c r="H27" s="47">
        <v>0</v>
      </c>
      <c r="I27" s="47">
        <v>0</v>
      </c>
      <c r="J27" s="47">
        <v>1901933003.25</v>
      </c>
      <c r="K27" s="48">
        <v>1901933003.25</v>
      </c>
      <c r="L27" s="49">
        <v>1901933003.25</v>
      </c>
      <c r="M27" s="79">
        <f t="shared" si="1"/>
        <v>1</v>
      </c>
      <c r="N27" s="49">
        <v>1901933003.25</v>
      </c>
      <c r="O27" s="79">
        <f t="shared" si="1"/>
        <v>1</v>
      </c>
      <c r="P27" s="49">
        <v>822475098.26340175</v>
      </c>
      <c r="Q27" s="79">
        <f t="shared" ref="Q27" si="19">IFERROR(P27/$K27,0)</f>
        <v>0.4324416774186926</v>
      </c>
      <c r="R27" s="50" t="s">
        <v>151</v>
      </c>
      <c r="S27" s="50" t="s">
        <v>77</v>
      </c>
    </row>
    <row r="28" spans="1:19" s="46" customFormat="1" ht="27.75" customHeight="1" x14ac:dyDescent="0.15">
      <c r="A28" s="51" t="s">
        <v>30</v>
      </c>
      <c r="B28" s="51" t="s">
        <v>31</v>
      </c>
      <c r="C28" s="51" t="s">
        <v>32</v>
      </c>
      <c r="D28" s="51" t="s">
        <v>33</v>
      </c>
      <c r="E28" s="51" t="s">
        <v>150</v>
      </c>
      <c r="F28" s="55" t="s">
        <v>52</v>
      </c>
      <c r="G28" s="47" t="s">
        <v>62</v>
      </c>
      <c r="H28" s="47">
        <v>0</v>
      </c>
      <c r="I28" s="47">
        <v>0</v>
      </c>
      <c r="J28" s="47">
        <v>34413523.375562869</v>
      </c>
      <c r="K28" s="48">
        <v>34413523.375562869</v>
      </c>
      <c r="L28" s="49">
        <v>23870173.75</v>
      </c>
      <c r="M28" s="79">
        <f t="shared" si="1"/>
        <v>0.69362771982104776</v>
      </c>
      <c r="N28" s="49">
        <v>0</v>
      </c>
      <c r="O28" s="79">
        <f t="shared" si="1"/>
        <v>0</v>
      </c>
      <c r="P28" s="49">
        <v>0</v>
      </c>
      <c r="Q28" s="79">
        <f t="shared" ref="Q28" si="20">IFERROR(P28/$K28,0)</f>
        <v>0</v>
      </c>
      <c r="R28" s="50" t="s">
        <v>151</v>
      </c>
      <c r="S28" s="50" t="s">
        <v>35</v>
      </c>
    </row>
    <row r="29" spans="1:19" s="46" customFormat="1" ht="27.75" customHeight="1" x14ac:dyDescent="0.15">
      <c r="A29" s="51" t="s">
        <v>30</v>
      </c>
      <c r="B29" s="51" t="s">
        <v>31</v>
      </c>
      <c r="C29" s="51" t="s">
        <v>36</v>
      </c>
      <c r="D29" s="51" t="s">
        <v>33</v>
      </c>
      <c r="E29" s="51" t="s">
        <v>150</v>
      </c>
      <c r="F29" s="51" t="s">
        <v>52</v>
      </c>
      <c r="G29" s="47" t="s">
        <v>166</v>
      </c>
      <c r="H29" s="47">
        <v>22909887.321749996</v>
      </c>
      <c r="I29" s="47">
        <v>13600000</v>
      </c>
      <c r="J29" s="47">
        <v>389937442.66666698</v>
      </c>
      <c r="K29" s="48">
        <v>362847329.98841697</v>
      </c>
      <c r="L29" s="49">
        <v>331298551.27547216</v>
      </c>
      <c r="M29" s="79">
        <f t="shared" si="1"/>
        <v>0.91305219549513583</v>
      </c>
      <c r="N29" s="49">
        <v>282341636</v>
      </c>
      <c r="O29" s="79">
        <f t="shared" si="1"/>
        <v>0.7781279140431131</v>
      </c>
      <c r="P29" s="49">
        <v>108411656</v>
      </c>
      <c r="Q29" s="79">
        <f t="shared" ref="Q29" si="21">IFERROR(P29/$K29,0)</f>
        <v>0.29878036033353417</v>
      </c>
      <c r="R29" s="50" t="s">
        <v>151</v>
      </c>
      <c r="S29" s="50" t="s">
        <v>35</v>
      </c>
    </row>
    <row r="30" spans="1:19" s="46" customFormat="1" ht="27.75" customHeight="1" x14ac:dyDescent="0.15">
      <c r="A30" s="51" t="s">
        <v>30</v>
      </c>
      <c r="B30" s="51" t="s">
        <v>31</v>
      </c>
      <c r="C30" s="51" t="s">
        <v>36</v>
      </c>
      <c r="D30" s="51" t="s">
        <v>33</v>
      </c>
      <c r="E30" s="51" t="s">
        <v>150</v>
      </c>
      <c r="F30" s="55" t="s">
        <v>52</v>
      </c>
      <c r="G30" s="47" t="s">
        <v>63</v>
      </c>
      <c r="H30" s="47">
        <v>0</v>
      </c>
      <c r="I30" s="47">
        <v>0</v>
      </c>
      <c r="J30" s="47">
        <v>204904800</v>
      </c>
      <c r="K30" s="48">
        <v>204904800</v>
      </c>
      <c r="L30" s="49">
        <v>106299981.25</v>
      </c>
      <c r="M30" s="79">
        <f t="shared" si="1"/>
        <v>0.51877740906996805</v>
      </c>
      <c r="N30" s="49">
        <v>77496440</v>
      </c>
      <c r="O30" s="79">
        <f t="shared" si="1"/>
        <v>0.37820705029848006</v>
      </c>
      <c r="P30" s="49">
        <v>26220600</v>
      </c>
      <c r="Q30" s="79">
        <f t="shared" ref="Q30" si="22">IFERROR(P30/$K30,0)</f>
        <v>0.12796479145437295</v>
      </c>
      <c r="R30" s="50" t="s">
        <v>151</v>
      </c>
      <c r="S30" s="50" t="s">
        <v>35</v>
      </c>
    </row>
    <row r="31" spans="1:19" s="46" customFormat="1" ht="27.75" customHeight="1" x14ac:dyDescent="0.15">
      <c r="A31" s="51" t="s">
        <v>124</v>
      </c>
      <c r="B31" s="51" t="s">
        <v>25</v>
      </c>
      <c r="C31" s="51" t="s">
        <v>48</v>
      </c>
      <c r="D31" s="51" t="s">
        <v>74</v>
      </c>
      <c r="E31" s="51" t="s">
        <v>150</v>
      </c>
      <c r="F31" s="51" t="s">
        <v>52</v>
      </c>
      <c r="G31" s="47" t="s">
        <v>167</v>
      </c>
      <c r="H31" s="47">
        <v>0</v>
      </c>
      <c r="I31" s="47">
        <v>0</v>
      </c>
      <c r="J31" s="47">
        <v>527722407.24642754</v>
      </c>
      <c r="K31" s="48">
        <v>527722407.24642754</v>
      </c>
      <c r="L31" s="49">
        <v>0</v>
      </c>
      <c r="M31" s="79">
        <f t="shared" si="1"/>
        <v>0</v>
      </c>
      <c r="N31" s="49">
        <v>0</v>
      </c>
      <c r="O31" s="79">
        <f t="shared" si="1"/>
        <v>0</v>
      </c>
      <c r="P31" s="49">
        <v>0</v>
      </c>
      <c r="Q31" s="79">
        <f t="shared" ref="Q31" si="23">IFERROR(P31/$K31,0)</f>
        <v>0</v>
      </c>
      <c r="R31" s="50" t="s">
        <v>151</v>
      </c>
      <c r="S31" s="50" t="s">
        <v>133</v>
      </c>
    </row>
    <row r="32" spans="1:19" s="46" customFormat="1" ht="27.75" customHeight="1" x14ac:dyDescent="0.15">
      <c r="A32" s="51" t="s">
        <v>30</v>
      </c>
      <c r="B32" s="51" t="s">
        <v>31</v>
      </c>
      <c r="C32" s="51" t="s">
        <v>78</v>
      </c>
      <c r="D32" s="51" t="s">
        <v>33</v>
      </c>
      <c r="E32" s="51" t="s">
        <v>150</v>
      </c>
      <c r="F32" s="55" t="s">
        <v>52</v>
      </c>
      <c r="G32" s="47" t="s">
        <v>168</v>
      </c>
      <c r="H32" s="47">
        <v>42183209.394000001</v>
      </c>
      <c r="I32" s="47">
        <v>24854247.095106374</v>
      </c>
      <c r="J32" s="47">
        <v>0</v>
      </c>
      <c r="K32" s="48">
        <v>42183209.394000001</v>
      </c>
      <c r="L32" s="49">
        <v>5865106.829561566</v>
      </c>
      <c r="M32" s="79">
        <f t="shared" si="1"/>
        <v>0.13903889518647672</v>
      </c>
      <c r="N32" s="49">
        <v>0</v>
      </c>
      <c r="O32" s="79">
        <f t="shared" si="1"/>
        <v>0</v>
      </c>
      <c r="P32" s="49">
        <v>0</v>
      </c>
      <c r="Q32" s="79">
        <f t="shared" ref="Q32" si="24">IFERROR(P32/$K32,0)</f>
        <v>0</v>
      </c>
      <c r="R32" s="50" t="s">
        <v>151</v>
      </c>
      <c r="S32" s="50" t="s">
        <v>134</v>
      </c>
    </row>
    <row r="33" spans="1:19" s="46" customFormat="1" ht="27.75" customHeight="1" x14ac:dyDescent="0.15">
      <c r="A33" s="51" t="s">
        <v>30</v>
      </c>
      <c r="B33" s="51" t="s">
        <v>31</v>
      </c>
      <c r="C33" s="51" t="s">
        <v>78</v>
      </c>
      <c r="D33" s="51" t="s">
        <v>33</v>
      </c>
      <c r="E33" s="51" t="s">
        <v>150</v>
      </c>
      <c r="F33" s="51" t="s">
        <v>52</v>
      </c>
      <c r="G33" s="47" t="s">
        <v>169</v>
      </c>
      <c r="H33" s="47">
        <v>60427842.364500001</v>
      </c>
      <c r="I33" s="47">
        <v>45414247.095106378</v>
      </c>
      <c r="J33" s="47">
        <v>74000000</v>
      </c>
      <c r="K33" s="48">
        <v>134427842.36449999</v>
      </c>
      <c r="L33" s="49">
        <v>958312.4503104802</v>
      </c>
      <c r="M33" s="79">
        <f t="shared" si="1"/>
        <v>7.128824159150185E-3</v>
      </c>
      <c r="N33" s="49">
        <v>0</v>
      </c>
      <c r="O33" s="79">
        <f t="shared" si="1"/>
        <v>0</v>
      </c>
      <c r="P33" s="49">
        <v>0</v>
      </c>
      <c r="Q33" s="79">
        <f t="shared" ref="Q33" si="25">IFERROR(P33/$K33,0)</f>
        <v>0</v>
      </c>
      <c r="R33" s="50" t="s">
        <v>151</v>
      </c>
      <c r="S33" s="50" t="s">
        <v>134</v>
      </c>
    </row>
    <row r="34" spans="1:19" s="46" customFormat="1" ht="27.75" customHeight="1" x14ac:dyDescent="0.15">
      <c r="A34" s="51" t="s">
        <v>30</v>
      </c>
      <c r="B34" s="51" t="s">
        <v>31</v>
      </c>
      <c r="C34" s="51" t="s">
        <v>78</v>
      </c>
      <c r="D34" s="51" t="s">
        <v>33</v>
      </c>
      <c r="E34" s="51" t="s">
        <v>150</v>
      </c>
      <c r="F34" s="55" t="s">
        <v>52</v>
      </c>
      <c r="G34" s="47" t="s">
        <v>170</v>
      </c>
      <c r="H34" s="47">
        <v>104092186.19999999</v>
      </c>
      <c r="I34" s="47">
        <v>97234247.095106378</v>
      </c>
      <c r="J34" s="47">
        <v>0</v>
      </c>
      <c r="K34" s="48">
        <v>104092186.19999999</v>
      </c>
      <c r="L34" s="49">
        <v>0</v>
      </c>
      <c r="M34" s="79">
        <f t="shared" si="1"/>
        <v>0</v>
      </c>
      <c r="N34" s="49">
        <v>0</v>
      </c>
      <c r="O34" s="79">
        <f t="shared" si="1"/>
        <v>0</v>
      </c>
      <c r="P34" s="49">
        <v>0</v>
      </c>
      <c r="Q34" s="79">
        <f t="shared" ref="Q34" si="26">IFERROR(P34/$K34,0)</f>
        <v>0</v>
      </c>
      <c r="R34" s="50" t="s">
        <v>151</v>
      </c>
      <c r="S34" s="50" t="s">
        <v>134</v>
      </c>
    </row>
    <row r="35" spans="1:19" s="46" customFormat="1" ht="27.75" customHeight="1" x14ac:dyDescent="0.15">
      <c r="A35" s="51" t="s">
        <v>30</v>
      </c>
      <c r="B35" s="51" t="s">
        <v>31</v>
      </c>
      <c r="C35" s="51" t="s">
        <v>78</v>
      </c>
      <c r="D35" s="51" t="s">
        <v>33</v>
      </c>
      <c r="E35" s="51" t="s">
        <v>150</v>
      </c>
      <c r="F35" s="51" t="s">
        <v>52</v>
      </c>
      <c r="G35" s="47" t="s">
        <v>79</v>
      </c>
      <c r="H35" s="47">
        <v>114696783</v>
      </c>
      <c r="I35" s="47">
        <v>94734247.095106378</v>
      </c>
      <c r="J35" s="47">
        <v>0</v>
      </c>
      <c r="K35" s="48">
        <v>114696783</v>
      </c>
      <c r="L35" s="49">
        <v>0</v>
      </c>
      <c r="M35" s="79">
        <f t="shared" si="1"/>
        <v>0</v>
      </c>
      <c r="N35" s="49">
        <v>0</v>
      </c>
      <c r="O35" s="79">
        <f t="shared" si="1"/>
        <v>0</v>
      </c>
      <c r="P35" s="49">
        <v>0</v>
      </c>
      <c r="Q35" s="79">
        <f t="shared" ref="Q35" si="27">IFERROR(P35/$K35,0)</f>
        <v>0</v>
      </c>
      <c r="R35" s="50" t="s">
        <v>151</v>
      </c>
      <c r="S35" s="50" t="s">
        <v>134</v>
      </c>
    </row>
    <row r="36" spans="1:19" s="46" customFormat="1" ht="27.75" customHeight="1" x14ac:dyDescent="0.15">
      <c r="A36" s="51" t="s">
        <v>30</v>
      </c>
      <c r="B36" s="51" t="s">
        <v>31</v>
      </c>
      <c r="C36" s="51" t="s">
        <v>78</v>
      </c>
      <c r="D36" s="51" t="s">
        <v>33</v>
      </c>
      <c r="E36" s="51" t="s">
        <v>150</v>
      </c>
      <c r="F36" s="55" t="s">
        <v>52</v>
      </c>
      <c r="G36" s="47" t="s">
        <v>171</v>
      </c>
      <c r="H36" s="47">
        <v>0</v>
      </c>
      <c r="I36" s="47">
        <v>0</v>
      </c>
      <c r="J36" s="47">
        <v>170000000</v>
      </c>
      <c r="K36" s="48">
        <v>170000000</v>
      </c>
      <c r="L36" s="49">
        <v>0</v>
      </c>
      <c r="M36" s="79">
        <f t="shared" si="1"/>
        <v>0</v>
      </c>
      <c r="N36" s="49">
        <v>0</v>
      </c>
      <c r="O36" s="79">
        <f t="shared" si="1"/>
        <v>0</v>
      </c>
      <c r="P36" s="49">
        <v>0</v>
      </c>
      <c r="Q36" s="79">
        <f t="shared" ref="Q36" si="28">IFERROR(P36/$K36,0)</f>
        <v>0</v>
      </c>
      <c r="R36" s="50" t="s">
        <v>151</v>
      </c>
      <c r="S36" s="50" t="s">
        <v>134</v>
      </c>
    </row>
    <row r="37" spans="1:19" s="46" customFormat="1" ht="27.75" customHeight="1" x14ac:dyDescent="0.15">
      <c r="A37" s="51" t="s">
        <v>30</v>
      </c>
      <c r="B37" s="51" t="s">
        <v>31</v>
      </c>
      <c r="C37" s="51" t="s">
        <v>32</v>
      </c>
      <c r="D37" s="51" t="s">
        <v>33</v>
      </c>
      <c r="E37" s="51" t="s">
        <v>150</v>
      </c>
      <c r="F37" s="51" t="s">
        <v>52</v>
      </c>
      <c r="G37" s="47" t="s">
        <v>172</v>
      </c>
      <c r="H37" s="47">
        <v>108155989.56000002</v>
      </c>
      <c r="I37" s="47">
        <v>59800000</v>
      </c>
      <c r="J37" s="47">
        <v>0</v>
      </c>
      <c r="K37" s="48">
        <v>108155989.56000002</v>
      </c>
      <c r="L37" s="49">
        <v>0</v>
      </c>
      <c r="M37" s="79">
        <f t="shared" si="1"/>
        <v>0</v>
      </c>
      <c r="N37" s="49">
        <v>0</v>
      </c>
      <c r="O37" s="79">
        <f t="shared" si="1"/>
        <v>0</v>
      </c>
      <c r="P37" s="49">
        <v>0</v>
      </c>
      <c r="Q37" s="79">
        <f t="shared" ref="Q37" si="29">IFERROR(P37/$K37,0)</f>
        <v>0</v>
      </c>
      <c r="R37" s="50" t="s">
        <v>151</v>
      </c>
      <c r="S37" s="50" t="s">
        <v>134</v>
      </c>
    </row>
    <row r="38" spans="1:19" s="46" customFormat="1" ht="27.75" customHeight="1" x14ac:dyDescent="0.15">
      <c r="A38" s="51" t="s">
        <v>30</v>
      </c>
      <c r="B38" s="51" t="s">
        <v>31</v>
      </c>
      <c r="C38" s="51" t="s">
        <v>39</v>
      </c>
      <c r="D38" s="51" t="s">
        <v>33</v>
      </c>
      <c r="E38" s="51" t="s">
        <v>150</v>
      </c>
      <c r="F38" s="55" t="s">
        <v>52</v>
      </c>
      <c r="G38" s="47" t="s">
        <v>173</v>
      </c>
      <c r="H38" s="47">
        <v>0</v>
      </c>
      <c r="I38" s="47">
        <v>0</v>
      </c>
      <c r="J38" s="47">
        <v>110000000</v>
      </c>
      <c r="K38" s="48">
        <v>110000000</v>
      </c>
      <c r="L38" s="49">
        <v>98219124</v>
      </c>
      <c r="M38" s="79">
        <f t="shared" si="1"/>
        <v>0.8929011272727273</v>
      </c>
      <c r="N38" s="49">
        <v>98219124</v>
      </c>
      <c r="O38" s="79">
        <f t="shared" si="1"/>
        <v>0.8929011272727273</v>
      </c>
      <c r="P38" s="49">
        <v>0</v>
      </c>
      <c r="Q38" s="79">
        <f t="shared" ref="Q38" si="30">IFERROR(P38/$K38,0)</f>
        <v>0</v>
      </c>
      <c r="R38" s="50" t="s">
        <v>151</v>
      </c>
      <c r="S38" s="50" t="s">
        <v>64</v>
      </c>
    </row>
    <row r="39" spans="1:19" s="46" customFormat="1" ht="31.5" customHeight="1" x14ac:dyDescent="0.15">
      <c r="A39" s="51" t="s">
        <v>30</v>
      </c>
      <c r="B39" s="51" t="s">
        <v>31</v>
      </c>
      <c r="C39" s="51" t="s">
        <v>39</v>
      </c>
      <c r="D39" s="51" t="s">
        <v>33</v>
      </c>
      <c r="E39" s="51" t="s">
        <v>150</v>
      </c>
      <c r="F39" s="51" t="s">
        <v>52</v>
      </c>
      <c r="G39" s="47" t="s">
        <v>174</v>
      </c>
      <c r="H39" s="47">
        <v>0</v>
      </c>
      <c r="I39" s="47">
        <v>0</v>
      </c>
      <c r="J39" s="47">
        <v>89500000</v>
      </c>
      <c r="K39" s="48">
        <v>89500000</v>
      </c>
      <c r="L39" s="49">
        <v>34255386.244413428</v>
      </c>
      <c r="M39" s="79">
        <f t="shared" si="1"/>
        <v>0.38274174574763609</v>
      </c>
      <c r="N39" s="49">
        <v>34255386.244413421</v>
      </c>
      <c r="O39" s="79">
        <f t="shared" si="1"/>
        <v>0.38274174574763598</v>
      </c>
      <c r="P39" s="49">
        <v>0</v>
      </c>
      <c r="Q39" s="79">
        <f t="shared" ref="Q39" si="31">IFERROR(P39/$K39,0)</f>
        <v>0</v>
      </c>
      <c r="R39" s="50" t="s">
        <v>151</v>
      </c>
      <c r="S39" s="50" t="s">
        <v>64</v>
      </c>
    </row>
    <row r="40" spans="1:19" s="46" customFormat="1" ht="27.75" customHeight="1" x14ac:dyDescent="0.15">
      <c r="A40" s="51" t="s">
        <v>30</v>
      </c>
      <c r="B40" s="51" t="s">
        <v>31</v>
      </c>
      <c r="C40" s="51" t="s">
        <v>39</v>
      </c>
      <c r="D40" s="51" t="s">
        <v>33</v>
      </c>
      <c r="E40" s="51" t="s">
        <v>150</v>
      </c>
      <c r="F40" s="55" t="s">
        <v>52</v>
      </c>
      <c r="G40" s="47" t="s">
        <v>175</v>
      </c>
      <c r="H40" s="47">
        <v>0</v>
      </c>
      <c r="I40" s="47">
        <v>0</v>
      </c>
      <c r="J40" s="47">
        <v>806913528</v>
      </c>
      <c r="K40" s="48">
        <v>806913528</v>
      </c>
      <c r="L40" s="49">
        <v>559091573</v>
      </c>
      <c r="M40" s="79">
        <f t="shared" si="1"/>
        <v>0.69287668826888227</v>
      </c>
      <c r="N40" s="49">
        <v>556615592</v>
      </c>
      <c r="O40" s="79">
        <f t="shared" si="1"/>
        <v>0.68980822936457198</v>
      </c>
      <c r="P40" s="49">
        <v>30438506</v>
      </c>
      <c r="Q40" s="79">
        <f t="shared" ref="Q40" si="32">IFERROR(P40/$K40,0)</f>
        <v>3.7722141151164339E-2</v>
      </c>
      <c r="R40" s="50" t="s">
        <v>151</v>
      </c>
      <c r="S40" s="50" t="s">
        <v>135</v>
      </c>
    </row>
    <row r="41" spans="1:19" s="46" customFormat="1" ht="27.75" customHeight="1" x14ac:dyDescent="0.15">
      <c r="A41" s="51" t="s">
        <v>30</v>
      </c>
      <c r="B41" s="51" t="s">
        <v>31</v>
      </c>
      <c r="C41" s="51" t="s">
        <v>39</v>
      </c>
      <c r="D41" s="51" t="s">
        <v>33</v>
      </c>
      <c r="E41" s="51" t="s">
        <v>150</v>
      </c>
      <c r="F41" s="51" t="s">
        <v>52</v>
      </c>
      <c r="G41" s="47" t="s">
        <v>176</v>
      </c>
      <c r="H41" s="47">
        <v>0</v>
      </c>
      <c r="I41" s="47">
        <v>0</v>
      </c>
      <c r="J41" s="47">
        <v>3120991102.1865063</v>
      </c>
      <c r="K41" s="48">
        <v>3120991102.1865063</v>
      </c>
      <c r="L41" s="49">
        <v>702807882.90828729</v>
      </c>
      <c r="M41" s="79">
        <f t="shared" si="1"/>
        <v>0.22518740358340453</v>
      </c>
      <c r="N41" s="49">
        <v>549110479.97828734</v>
      </c>
      <c r="O41" s="79">
        <f t="shared" si="1"/>
        <v>0.17594105910574084</v>
      </c>
      <c r="P41" s="49">
        <v>151538659.61061412</v>
      </c>
      <c r="Q41" s="79">
        <f t="shared" ref="Q41" si="33">IFERROR(P41/$K41,0)</f>
        <v>4.8554659288983254E-2</v>
      </c>
      <c r="R41" s="50" t="s">
        <v>151</v>
      </c>
      <c r="S41" s="50" t="s">
        <v>135</v>
      </c>
    </row>
    <row r="42" spans="1:19" s="46" customFormat="1" ht="27.75" customHeight="1" x14ac:dyDescent="0.15">
      <c r="A42" s="51" t="s">
        <v>30</v>
      </c>
      <c r="B42" s="51" t="s">
        <v>31</v>
      </c>
      <c r="C42" s="51" t="s">
        <v>39</v>
      </c>
      <c r="D42" s="51" t="s">
        <v>33</v>
      </c>
      <c r="E42" s="51" t="s">
        <v>150</v>
      </c>
      <c r="F42" s="55" t="s">
        <v>52</v>
      </c>
      <c r="G42" s="47" t="s">
        <v>177</v>
      </c>
      <c r="H42" s="47">
        <v>0</v>
      </c>
      <c r="I42" s="47">
        <v>0</v>
      </c>
      <c r="J42" s="47">
        <v>3047570671.2333331</v>
      </c>
      <c r="K42" s="48">
        <v>3047570671.2333331</v>
      </c>
      <c r="L42" s="49">
        <v>2560191622.8663855</v>
      </c>
      <c r="M42" s="79">
        <f t="shared" si="1"/>
        <v>0.84007621120408393</v>
      </c>
      <c r="N42" s="49">
        <v>2262344009.102437</v>
      </c>
      <c r="O42" s="79">
        <f t="shared" si="1"/>
        <v>0.74234341157604078</v>
      </c>
      <c r="P42" s="49">
        <v>437076405.9623732</v>
      </c>
      <c r="Q42" s="79">
        <f t="shared" ref="Q42" si="34">IFERROR(P42/$K42,0)</f>
        <v>0.14341797225181036</v>
      </c>
      <c r="R42" s="50" t="s">
        <v>151</v>
      </c>
      <c r="S42" s="50" t="s">
        <v>135</v>
      </c>
    </row>
    <row r="43" spans="1:19" s="46" customFormat="1" ht="27.75" customHeight="1" x14ac:dyDescent="0.15">
      <c r="A43" s="51" t="s">
        <v>30</v>
      </c>
      <c r="B43" s="51" t="s">
        <v>31</v>
      </c>
      <c r="C43" s="51" t="s">
        <v>39</v>
      </c>
      <c r="D43" s="51" t="s">
        <v>33</v>
      </c>
      <c r="E43" s="51" t="s">
        <v>150</v>
      </c>
      <c r="F43" s="51" t="s">
        <v>52</v>
      </c>
      <c r="G43" s="47" t="s">
        <v>178</v>
      </c>
      <c r="H43" s="47">
        <v>0</v>
      </c>
      <c r="I43" s="47">
        <v>0</v>
      </c>
      <c r="J43" s="47">
        <v>208379847.66666666</v>
      </c>
      <c r="K43" s="48">
        <v>208379847.66666666</v>
      </c>
      <c r="L43" s="49">
        <v>102703447.42</v>
      </c>
      <c r="M43" s="79">
        <f t="shared" si="1"/>
        <v>0.49286650590266695</v>
      </c>
      <c r="N43" s="49">
        <v>70556423.783948839</v>
      </c>
      <c r="O43" s="79">
        <f t="shared" si="1"/>
        <v>0.33859523641083528</v>
      </c>
      <c r="P43" s="49">
        <v>12091720</v>
      </c>
      <c r="Q43" s="79">
        <f t="shared" ref="Q43" si="35">IFERROR(P43/$K43,0)</f>
        <v>5.802730031429159E-2</v>
      </c>
      <c r="R43" s="50" t="s">
        <v>151</v>
      </c>
      <c r="S43" s="50" t="s">
        <v>135</v>
      </c>
    </row>
    <row r="44" spans="1:19" s="46" customFormat="1" ht="27.75" customHeight="1" x14ac:dyDescent="0.15">
      <c r="A44" s="51" t="s">
        <v>30</v>
      </c>
      <c r="B44" s="51" t="s">
        <v>31</v>
      </c>
      <c r="C44" s="51" t="s">
        <v>39</v>
      </c>
      <c r="D44" s="56" t="s">
        <v>33</v>
      </c>
      <c r="E44" s="51" t="s">
        <v>150</v>
      </c>
      <c r="F44" s="55" t="s">
        <v>52</v>
      </c>
      <c r="G44" s="47" t="s">
        <v>179</v>
      </c>
      <c r="H44" s="47">
        <v>0</v>
      </c>
      <c r="I44" s="47">
        <v>0</v>
      </c>
      <c r="J44" s="47">
        <v>855534759.63333333</v>
      </c>
      <c r="K44" s="48">
        <v>855534759.63333333</v>
      </c>
      <c r="L44" s="49">
        <v>658932134.26530778</v>
      </c>
      <c r="M44" s="79">
        <f t="shared" si="1"/>
        <v>0.77019913784416449</v>
      </c>
      <c r="N44" s="49">
        <v>569000345.39530778</v>
      </c>
      <c r="O44" s="79">
        <f t="shared" si="1"/>
        <v>0.6650815048580504</v>
      </c>
      <c r="P44" s="49">
        <v>101966893.69769423</v>
      </c>
      <c r="Q44" s="79">
        <f t="shared" ref="Q44" si="36">IFERROR(P44/$K44,0)</f>
        <v>0.11918498056279489</v>
      </c>
      <c r="R44" s="50" t="s">
        <v>151</v>
      </c>
      <c r="S44" s="50" t="s">
        <v>135</v>
      </c>
    </row>
    <row r="45" spans="1:19" s="46" customFormat="1" ht="27.75" customHeight="1" x14ac:dyDescent="0.15">
      <c r="A45" s="51" t="s">
        <v>30</v>
      </c>
      <c r="B45" s="51" t="s">
        <v>31</v>
      </c>
      <c r="C45" s="51" t="s">
        <v>39</v>
      </c>
      <c r="D45" s="56" t="s">
        <v>33</v>
      </c>
      <c r="E45" s="56" t="s">
        <v>150</v>
      </c>
      <c r="F45" s="51" t="s">
        <v>52</v>
      </c>
      <c r="G45" s="47" t="s">
        <v>180</v>
      </c>
      <c r="H45" s="47">
        <v>0</v>
      </c>
      <c r="I45" s="47">
        <v>0</v>
      </c>
      <c r="J45" s="47">
        <v>1554652738.5</v>
      </c>
      <c r="K45" s="48">
        <v>1554652738.5</v>
      </c>
      <c r="L45" s="49">
        <v>267388950.42638689</v>
      </c>
      <c r="M45" s="79">
        <f t="shared" si="1"/>
        <v>0.1719927182480481</v>
      </c>
      <c r="N45" s="49">
        <v>96755955.786386892</v>
      </c>
      <c r="O45" s="79">
        <f t="shared" si="1"/>
        <v>6.2236378189345014E-2</v>
      </c>
      <c r="P45" s="49">
        <v>37218915.067294739</v>
      </c>
      <c r="Q45" s="79">
        <f t="shared" ref="Q45" si="37">IFERROR(P45/$K45,0)</f>
        <v>2.3940339952191025E-2</v>
      </c>
      <c r="R45" s="50" t="s">
        <v>151</v>
      </c>
      <c r="S45" s="50" t="s">
        <v>135</v>
      </c>
    </row>
    <row r="46" spans="1:19" s="46" customFormat="1" ht="27.75" customHeight="1" x14ac:dyDescent="0.15">
      <c r="A46" s="51" t="s">
        <v>30</v>
      </c>
      <c r="B46" s="51" t="s">
        <v>31</v>
      </c>
      <c r="C46" s="51" t="s">
        <v>39</v>
      </c>
      <c r="D46" s="56" t="s">
        <v>33</v>
      </c>
      <c r="E46" s="56" t="s">
        <v>150</v>
      </c>
      <c r="F46" s="55" t="s">
        <v>52</v>
      </c>
      <c r="G46" s="47" t="s">
        <v>181</v>
      </c>
      <c r="H46" s="47">
        <v>0</v>
      </c>
      <c r="I46" s="47">
        <v>0</v>
      </c>
      <c r="J46" s="47">
        <v>840152500</v>
      </c>
      <c r="K46" s="48">
        <v>840152500</v>
      </c>
      <c r="L46" s="49">
        <v>68376725.029994339</v>
      </c>
      <c r="M46" s="79">
        <f t="shared" si="1"/>
        <v>8.1386087680503649E-2</v>
      </c>
      <c r="N46" s="49">
        <v>24965663.199994348</v>
      </c>
      <c r="O46" s="79">
        <f t="shared" si="1"/>
        <v>2.9715632816654534E-2</v>
      </c>
      <c r="P46" s="49">
        <v>0</v>
      </c>
      <c r="Q46" s="79">
        <f t="shared" ref="Q46" si="38">IFERROR(P46/$K46,0)</f>
        <v>0</v>
      </c>
      <c r="R46" s="50" t="s">
        <v>151</v>
      </c>
      <c r="S46" s="50" t="s">
        <v>135</v>
      </c>
    </row>
    <row r="47" spans="1:19" s="46" customFormat="1" ht="27.75" customHeight="1" x14ac:dyDescent="0.15">
      <c r="A47" s="51" t="s">
        <v>30</v>
      </c>
      <c r="B47" s="51" t="s">
        <v>31</v>
      </c>
      <c r="C47" s="51" t="s">
        <v>39</v>
      </c>
      <c r="D47" s="56" t="s">
        <v>33</v>
      </c>
      <c r="E47" s="56" t="s">
        <v>150</v>
      </c>
      <c r="F47" s="51" t="s">
        <v>52</v>
      </c>
      <c r="G47" s="47" t="s">
        <v>65</v>
      </c>
      <c r="H47" s="47">
        <v>0</v>
      </c>
      <c r="I47" s="47">
        <v>0</v>
      </c>
      <c r="J47" s="47">
        <v>831509339.29999995</v>
      </c>
      <c r="K47" s="48">
        <v>831509339.29999995</v>
      </c>
      <c r="L47" s="49">
        <v>265992608.10363764</v>
      </c>
      <c r="M47" s="79">
        <f t="shared" si="1"/>
        <v>0.31989130552347322</v>
      </c>
      <c r="N47" s="49">
        <v>222871990.91363764</v>
      </c>
      <c r="O47" s="79">
        <f t="shared" si="1"/>
        <v>0.26803305793445542</v>
      </c>
      <c r="P47" s="49">
        <v>73546752.062023684</v>
      </c>
      <c r="Q47" s="79">
        <f t="shared" ref="Q47" si="39">IFERROR(P47/$K47,0)</f>
        <v>8.8449700545682963E-2</v>
      </c>
      <c r="R47" s="50" t="s">
        <v>151</v>
      </c>
      <c r="S47" s="50" t="s">
        <v>135</v>
      </c>
    </row>
    <row r="48" spans="1:19" s="46" customFormat="1" ht="27.75" customHeight="1" x14ac:dyDescent="0.15">
      <c r="A48" s="51" t="s">
        <v>30</v>
      </c>
      <c r="B48" s="51" t="s">
        <v>31</v>
      </c>
      <c r="C48" s="51" t="s">
        <v>39</v>
      </c>
      <c r="D48" s="56" t="s">
        <v>33</v>
      </c>
      <c r="E48" s="56" t="s">
        <v>150</v>
      </c>
      <c r="F48" s="55" t="s">
        <v>52</v>
      </c>
      <c r="G48" s="47" t="s">
        <v>182</v>
      </c>
      <c r="H48" s="47">
        <v>0</v>
      </c>
      <c r="I48" s="47">
        <v>0</v>
      </c>
      <c r="J48" s="47">
        <v>102000000</v>
      </c>
      <c r="K48" s="48">
        <v>102000000</v>
      </c>
      <c r="L48" s="49">
        <v>0</v>
      </c>
      <c r="M48" s="79">
        <f t="shared" si="1"/>
        <v>0</v>
      </c>
      <c r="N48" s="49">
        <v>0</v>
      </c>
      <c r="O48" s="79">
        <f t="shared" si="1"/>
        <v>0</v>
      </c>
      <c r="P48" s="49">
        <v>0</v>
      </c>
      <c r="Q48" s="79">
        <f t="shared" ref="Q48" si="40">IFERROR(P48/$K48,0)</f>
        <v>0</v>
      </c>
      <c r="R48" s="50" t="s">
        <v>151</v>
      </c>
      <c r="S48" s="50" t="s">
        <v>135</v>
      </c>
    </row>
    <row r="49" spans="1:19" s="46" customFormat="1" ht="27.75" customHeight="1" x14ac:dyDescent="0.15">
      <c r="A49" s="51" t="s">
        <v>30</v>
      </c>
      <c r="B49" s="51" t="s">
        <v>31</v>
      </c>
      <c r="C49" s="51" t="s">
        <v>39</v>
      </c>
      <c r="D49" s="56" t="s">
        <v>33</v>
      </c>
      <c r="E49" s="56" t="s">
        <v>150</v>
      </c>
      <c r="F49" s="51" t="s">
        <v>52</v>
      </c>
      <c r="G49" s="47" t="s">
        <v>183</v>
      </c>
      <c r="H49" s="47">
        <v>0</v>
      </c>
      <c r="I49" s="47">
        <v>0</v>
      </c>
      <c r="J49" s="47">
        <v>106623497.76666667</v>
      </c>
      <c r="K49" s="48">
        <v>106623497.76666667</v>
      </c>
      <c r="L49" s="49">
        <v>89571116.94009614</v>
      </c>
      <c r="M49" s="79">
        <f t="shared" si="1"/>
        <v>0.84006920440850941</v>
      </c>
      <c r="N49" s="49">
        <v>89571116.94009614</v>
      </c>
      <c r="O49" s="79">
        <f t="shared" si="1"/>
        <v>0.84006920440850941</v>
      </c>
      <c r="P49" s="49">
        <v>26076448</v>
      </c>
      <c r="Q49" s="79">
        <f t="shared" ref="Q49" si="41">IFERROR(P49/$K49,0)</f>
        <v>0.24456567779332586</v>
      </c>
      <c r="R49" s="50" t="s">
        <v>151</v>
      </c>
      <c r="S49" s="50" t="s">
        <v>135</v>
      </c>
    </row>
    <row r="50" spans="1:19" s="46" customFormat="1" ht="27.75" customHeight="1" x14ac:dyDescent="0.15">
      <c r="A50" s="51" t="s">
        <v>30</v>
      </c>
      <c r="B50" s="51" t="s">
        <v>31</v>
      </c>
      <c r="C50" s="51" t="s">
        <v>39</v>
      </c>
      <c r="D50" s="56" t="s">
        <v>33</v>
      </c>
      <c r="E50" s="56" t="s">
        <v>150</v>
      </c>
      <c r="F50" s="55" t="s">
        <v>52</v>
      </c>
      <c r="G50" s="47" t="s">
        <v>126</v>
      </c>
      <c r="H50" s="47">
        <v>0</v>
      </c>
      <c r="I50" s="47">
        <v>0</v>
      </c>
      <c r="J50" s="47">
        <v>10000000</v>
      </c>
      <c r="K50" s="48">
        <v>10000000</v>
      </c>
      <c r="L50" s="49">
        <v>5520000</v>
      </c>
      <c r="M50" s="79">
        <f t="shared" si="1"/>
        <v>0.55200000000000005</v>
      </c>
      <c r="N50" s="49">
        <v>5520000</v>
      </c>
      <c r="O50" s="79">
        <f t="shared" si="1"/>
        <v>0.55200000000000005</v>
      </c>
      <c r="P50" s="49">
        <v>0</v>
      </c>
      <c r="Q50" s="79">
        <f t="shared" ref="Q50" si="42">IFERROR(P50/$K50,0)</f>
        <v>0</v>
      </c>
      <c r="R50" s="50" t="s">
        <v>151</v>
      </c>
      <c r="S50" s="50" t="s">
        <v>135</v>
      </c>
    </row>
    <row r="51" spans="1:19" s="46" customFormat="1" ht="27.75" customHeight="1" x14ac:dyDescent="0.15">
      <c r="A51" s="51" t="s">
        <v>30</v>
      </c>
      <c r="B51" s="51" t="s">
        <v>31</v>
      </c>
      <c r="C51" s="51" t="s">
        <v>39</v>
      </c>
      <c r="D51" s="56" t="s">
        <v>33</v>
      </c>
      <c r="E51" s="56" t="s">
        <v>150</v>
      </c>
      <c r="F51" s="51" t="s">
        <v>52</v>
      </c>
      <c r="G51" s="47" t="s">
        <v>184</v>
      </c>
      <c r="H51" s="47">
        <v>0</v>
      </c>
      <c r="I51" s="47">
        <v>0</v>
      </c>
      <c r="J51" s="47">
        <v>30000000</v>
      </c>
      <c r="K51" s="48">
        <v>30000000</v>
      </c>
      <c r="L51" s="49">
        <v>21704259.815490436</v>
      </c>
      <c r="M51" s="79">
        <f t="shared" si="1"/>
        <v>0.72347532718301455</v>
      </c>
      <c r="N51" s="49">
        <v>21704259.815490436</v>
      </c>
      <c r="O51" s="79">
        <f t="shared" si="1"/>
        <v>0.72347532718301455</v>
      </c>
      <c r="P51" s="49">
        <v>0</v>
      </c>
      <c r="Q51" s="79">
        <f t="shared" ref="Q51" si="43">IFERROR(P51/$K51,0)</f>
        <v>0</v>
      </c>
      <c r="R51" s="50" t="s">
        <v>151</v>
      </c>
      <c r="S51" s="50" t="s">
        <v>66</v>
      </c>
    </row>
    <row r="52" spans="1:19" s="46" customFormat="1" ht="27.75" customHeight="1" x14ac:dyDescent="0.15">
      <c r="A52" s="51" t="s">
        <v>30</v>
      </c>
      <c r="B52" s="51" t="s">
        <v>31</v>
      </c>
      <c r="C52" s="51" t="s">
        <v>39</v>
      </c>
      <c r="D52" s="56" t="s">
        <v>33</v>
      </c>
      <c r="E52" s="56" t="s">
        <v>150</v>
      </c>
      <c r="F52" s="55" t="s">
        <v>52</v>
      </c>
      <c r="G52" s="47" t="s">
        <v>68</v>
      </c>
      <c r="H52" s="47">
        <v>2712321.2700000005</v>
      </c>
      <c r="I52" s="47">
        <v>1360000</v>
      </c>
      <c r="J52" s="47">
        <v>0</v>
      </c>
      <c r="K52" s="48">
        <v>2712321.2700000005</v>
      </c>
      <c r="L52" s="49">
        <v>2712321.2700000005</v>
      </c>
      <c r="M52" s="79">
        <f t="shared" si="1"/>
        <v>1</v>
      </c>
      <c r="N52" s="49">
        <v>0</v>
      </c>
      <c r="O52" s="79">
        <f t="shared" si="1"/>
        <v>0</v>
      </c>
      <c r="P52" s="49">
        <v>0</v>
      </c>
      <c r="Q52" s="79">
        <f t="shared" ref="Q52" si="44">IFERROR(P52/$K52,0)</f>
        <v>0</v>
      </c>
      <c r="R52" s="50" t="s">
        <v>151</v>
      </c>
      <c r="S52" s="50" t="s">
        <v>136</v>
      </c>
    </row>
    <row r="53" spans="1:19" s="46" customFormat="1" ht="27.75" customHeight="1" x14ac:dyDescent="0.15">
      <c r="A53" s="51" t="s">
        <v>30</v>
      </c>
      <c r="B53" s="51" t="s">
        <v>31</v>
      </c>
      <c r="C53" s="51" t="s">
        <v>50</v>
      </c>
      <c r="D53" s="56" t="s">
        <v>33</v>
      </c>
      <c r="E53" s="56" t="s">
        <v>150</v>
      </c>
      <c r="F53" s="51" t="s">
        <v>52</v>
      </c>
      <c r="G53" s="47" t="s">
        <v>185</v>
      </c>
      <c r="H53" s="47">
        <v>4128481.9050000007</v>
      </c>
      <c r="I53" s="47">
        <v>6800000</v>
      </c>
      <c r="J53" s="47">
        <v>0</v>
      </c>
      <c r="K53" s="48">
        <v>4128481.9050000007</v>
      </c>
      <c r="L53" s="49">
        <v>4128481.9050000007</v>
      </c>
      <c r="M53" s="79">
        <f t="shared" si="1"/>
        <v>1</v>
      </c>
      <c r="N53" s="49">
        <v>0</v>
      </c>
      <c r="O53" s="79">
        <f t="shared" si="1"/>
        <v>0</v>
      </c>
      <c r="P53" s="49">
        <v>0</v>
      </c>
      <c r="Q53" s="79">
        <f t="shared" ref="Q53" si="45">IFERROR(P53/$K53,0)</f>
        <v>0</v>
      </c>
      <c r="R53" s="50" t="s">
        <v>151</v>
      </c>
      <c r="S53" s="50" t="s">
        <v>136</v>
      </c>
    </row>
    <row r="54" spans="1:19" s="46" customFormat="1" ht="27.75" customHeight="1" x14ac:dyDescent="0.15">
      <c r="A54" s="51" t="s">
        <v>30</v>
      </c>
      <c r="B54" s="51" t="s">
        <v>31</v>
      </c>
      <c r="C54" s="51" t="s">
        <v>50</v>
      </c>
      <c r="D54" s="56" t="s">
        <v>33</v>
      </c>
      <c r="E54" s="56" t="s">
        <v>150</v>
      </c>
      <c r="F54" s="55" t="s">
        <v>52</v>
      </c>
      <c r="G54" s="47" t="s">
        <v>186</v>
      </c>
      <c r="H54" s="47">
        <v>8136963.8100000015</v>
      </c>
      <c r="I54" s="47">
        <v>8160000</v>
      </c>
      <c r="J54" s="47">
        <v>0</v>
      </c>
      <c r="K54" s="48">
        <v>8136963.8100000015</v>
      </c>
      <c r="L54" s="49">
        <v>8136963.8100000015</v>
      </c>
      <c r="M54" s="79">
        <f t="shared" si="1"/>
        <v>1</v>
      </c>
      <c r="N54" s="49">
        <v>0</v>
      </c>
      <c r="O54" s="79">
        <f t="shared" si="1"/>
        <v>0</v>
      </c>
      <c r="P54" s="49">
        <v>0</v>
      </c>
      <c r="Q54" s="79">
        <f t="shared" ref="Q54" si="46">IFERROR(P54/$K54,0)</f>
        <v>0</v>
      </c>
      <c r="R54" s="50" t="s">
        <v>151</v>
      </c>
      <c r="S54" s="50" t="s">
        <v>136</v>
      </c>
    </row>
    <row r="55" spans="1:19" s="46" customFormat="1" ht="27.75" customHeight="1" x14ac:dyDescent="0.15">
      <c r="A55" s="51" t="s">
        <v>30</v>
      </c>
      <c r="B55" s="51" t="s">
        <v>31</v>
      </c>
      <c r="C55" s="51" t="s">
        <v>32</v>
      </c>
      <c r="D55" s="56" t="s">
        <v>33</v>
      </c>
      <c r="E55" s="56" t="s">
        <v>150</v>
      </c>
      <c r="F55" s="51" t="s">
        <v>52</v>
      </c>
      <c r="G55" s="47" t="s">
        <v>187</v>
      </c>
      <c r="H55" s="47">
        <v>0</v>
      </c>
      <c r="I55" s="47">
        <v>0</v>
      </c>
      <c r="J55" s="47">
        <v>52666842.210805215</v>
      </c>
      <c r="K55" s="48">
        <v>52666842.210805215</v>
      </c>
      <c r="L55" s="49">
        <v>0</v>
      </c>
      <c r="M55" s="79">
        <f t="shared" si="1"/>
        <v>0</v>
      </c>
      <c r="N55" s="49">
        <v>0</v>
      </c>
      <c r="O55" s="79">
        <f t="shared" si="1"/>
        <v>0</v>
      </c>
      <c r="P55" s="49">
        <v>0</v>
      </c>
      <c r="Q55" s="79">
        <f t="shared" ref="Q55" si="47">IFERROR(P55/$K55,0)</f>
        <v>0</v>
      </c>
      <c r="R55" s="50" t="s">
        <v>151</v>
      </c>
      <c r="S55" s="50" t="s">
        <v>136</v>
      </c>
    </row>
    <row r="56" spans="1:19" s="46" customFormat="1" ht="27.75" customHeight="1" x14ac:dyDescent="0.15">
      <c r="A56" s="51" t="s">
        <v>30</v>
      </c>
      <c r="B56" s="51" t="s">
        <v>31</v>
      </c>
      <c r="C56" s="51" t="s">
        <v>32</v>
      </c>
      <c r="D56" s="56" t="s">
        <v>33</v>
      </c>
      <c r="E56" s="56" t="s">
        <v>150</v>
      </c>
      <c r="F56" s="55" t="s">
        <v>52</v>
      </c>
      <c r="G56" s="47" t="s">
        <v>67</v>
      </c>
      <c r="H56" s="47">
        <v>41027435.113499999</v>
      </c>
      <c r="I56" s="47">
        <v>46920000</v>
      </c>
      <c r="J56" s="47">
        <v>0</v>
      </c>
      <c r="K56" s="48">
        <v>41027435.113499999</v>
      </c>
      <c r="L56" s="49">
        <v>40915747.087024987</v>
      </c>
      <c r="M56" s="79">
        <f t="shared" si="1"/>
        <v>0.99727772340225429</v>
      </c>
      <c r="N56" s="49">
        <v>27577227</v>
      </c>
      <c r="O56" s="79">
        <f t="shared" si="1"/>
        <v>0.67216551372780708</v>
      </c>
      <c r="P56" s="49">
        <v>26273807</v>
      </c>
      <c r="Q56" s="79">
        <f t="shared" ref="Q56" si="48">IFERROR(P56/$K56,0)</f>
        <v>0.64039604053519428</v>
      </c>
      <c r="R56" s="50" t="s">
        <v>151</v>
      </c>
      <c r="S56" s="50" t="s">
        <v>136</v>
      </c>
    </row>
    <row r="57" spans="1:19" s="46" customFormat="1" ht="31.5" customHeight="1" x14ac:dyDescent="0.15">
      <c r="A57" s="51" t="s">
        <v>30</v>
      </c>
      <c r="B57" s="51" t="s">
        <v>31</v>
      </c>
      <c r="C57" s="51" t="s">
        <v>32</v>
      </c>
      <c r="D57" s="56" t="s">
        <v>33</v>
      </c>
      <c r="E57" s="56" t="s">
        <v>150</v>
      </c>
      <c r="F57" s="51" t="s">
        <v>52</v>
      </c>
      <c r="G57" s="47" t="s">
        <v>68</v>
      </c>
      <c r="H57" s="47">
        <v>25917052.065000001</v>
      </c>
      <c r="I57" s="47">
        <v>25840000</v>
      </c>
      <c r="J57" s="47">
        <v>0</v>
      </c>
      <c r="K57" s="48">
        <v>25917052.065000001</v>
      </c>
      <c r="L57" s="49">
        <v>24677787.064999998</v>
      </c>
      <c r="M57" s="79">
        <f t="shared" si="1"/>
        <v>0.9521834120295809</v>
      </c>
      <c r="N57" s="49">
        <v>16166929</v>
      </c>
      <c r="O57" s="79">
        <f t="shared" si="1"/>
        <v>0.62379505815141789</v>
      </c>
      <c r="P57" s="49">
        <v>16166929</v>
      </c>
      <c r="Q57" s="79">
        <f t="shared" ref="Q57" si="49">IFERROR(P57/$K57,0)</f>
        <v>0.62379505815141789</v>
      </c>
      <c r="R57" s="50" t="s">
        <v>151</v>
      </c>
      <c r="S57" s="50" t="s">
        <v>136</v>
      </c>
    </row>
    <row r="58" spans="1:19" s="46" customFormat="1" ht="31.5" customHeight="1" x14ac:dyDescent="0.15">
      <c r="A58" s="51" t="s">
        <v>156</v>
      </c>
      <c r="B58" s="51" t="s">
        <v>31</v>
      </c>
      <c r="C58" s="51" t="s">
        <v>36</v>
      </c>
      <c r="D58" s="56" t="s">
        <v>157</v>
      </c>
      <c r="E58" s="56" t="s">
        <v>150</v>
      </c>
      <c r="F58" s="51" t="s">
        <v>52</v>
      </c>
      <c r="G58" s="47" t="s">
        <v>67</v>
      </c>
      <c r="H58" s="47">
        <v>5854748.982224999</v>
      </c>
      <c r="I58" s="47">
        <v>31280000</v>
      </c>
      <c r="J58" s="47">
        <v>0</v>
      </c>
      <c r="K58" s="48">
        <v>5854748.982224999</v>
      </c>
      <c r="L58" s="49">
        <v>5854748.982224999</v>
      </c>
      <c r="M58" s="79">
        <f t="shared" si="1"/>
        <v>1</v>
      </c>
      <c r="N58" s="49">
        <v>0</v>
      </c>
      <c r="O58" s="79">
        <f t="shared" si="1"/>
        <v>0</v>
      </c>
      <c r="P58" s="49">
        <v>0</v>
      </c>
      <c r="Q58" s="79">
        <f t="shared" ref="Q58" si="50">IFERROR(P58/$K58,0)</f>
        <v>0</v>
      </c>
      <c r="R58" s="50" t="s">
        <v>151</v>
      </c>
      <c r="S58" s="50" t="s">
        <v>136</v>
      </c>
    </row>
    <row r="59" spans="1:19" s="46" customFormat="1" ht="27.75" customHeight="1" x14ac:dyDescent="0.15">
      <c r="A59" s="51" t="s">
        <v>156</v>
      </c>
      <c r="B59" s="51" t="s">
        <v>31</v>
      </c>
      <c r="C59" s="51" t="s">
        <v>36</v>
      </c>
      <c r="D59" s="56" t="s">
        <v>157</v>
      </c>
      <c r="E59" s="56" t="s">
        <v>150</v>
      </c>
      <c r="F59" s="55" t="s">
        <v>52</v>
      </c>
      <c r="G59" s="47" t="s">
        <v>68</v>
      </c>
      <c r="H59" s="47">
        <v>2545543.0357499998</v>
      </c>
      <c r="I59" s="47">
        <v>13600000</v>
      </c>
      <c r="J59" s="47">
        <v>0</v>
      </c>
      <c r="K59" s="48">
        <v>2545543.0357499998</v>
      </c>
      <c r="L59" s="49">
        <v>2545543.0357499998</v>
      </c>
      <c r="M59" s="79">
        <f t="shared" si="1"/>
        <v>1</v>
      </c>
      <c r="N59" s="49">
        <v>0</v>
      </c>
      <c r="O59" s="79">
        <f t="shared" si="1"/>
        <v>0</v>
      </c>
      <c r="P59" s="49">
        <v>0</v>
      </c>
      <c r="Q59" s="79">
        <f t="shared" ref="Q59" si="51">IFERROR(P59/$K59,0)</f>
        <v>0</v>
      </c>
      <c r="R59" s="50" t="s">
        <v>151</v>
      </c>
      <c r="S59" s="50" t="s">
        <v>136</v>
      </c>
    </row>
    <row r="60" spans="1:19" s="46" customFormat="1" ht="27.75" customHeight="1" x14ac:dyDescent="0.15">
      <c r="A60" s="51" t="s">
        <v>30</v>
      </c>
      <c r="B60" s="51" t="s">
        <v>31</v>
      </c>
      <c r="C60" s="51" t="s">
        <v>55</v>
      </c>
      <c r="D60" s="56" t="s">
        <v>33</v>
      </c>
      <c r="E60" s="56" t="s">
        <v>150</v>
      </c>
      <c r="F60" s="51" t="s">
        <v>52</v>
      </c>
      <c r="G60" s="47" t="s">
        <v>67</v>
      </c>
      <c r="H60" s="47">
        <v>12385445.715000002</v>
      </c>
      <c r="I60" s="47">
        <v>8160000</v>
      </c>
      <c r="J60" s="47">
        <v>0</v>
      </c>
      <c r="K60" s="48">
        <v>12385445.715000002</v>
      </c>
      <c r="L60" s="49">
        <v>12385445.715000002</v>
      </c>
      <c r="M60" s="79">
        <f t="shared" si="1"/>
        <v>1</v>
      </c>
      <c r="N60" s="49">
        <v>0</v>
      </c>
      <c r="O60" s="79">
        <f t="shared" si="1"/>
        <v>0</v>
      </c>
      <c r="P60" s="49">
        <v>0</v>
      </c>
      <c r="Q60" s="79">
        <f t="shared" ref="Q60" si="52">IFERROR(P60/$K60,0)</f>
        <v>0</v>
      </c>
      <c r="R60" s="50" t="s">
        <v>151</v>
      </c>
      <c r="S60" s="50" t="s">
        <v>136</v>
      </c>
    </row>
    <row r="61" spans="1:19" s="46" customFormat="1" ht="27.75" customHeight="1" x14ac:dyDescent="0.15">
      <c r="A61" s="51" t="s">
        <v>30</v>
      </c>
      <c r="B61" s="51" t="s">
        <v>31</v>
      </c>
      <c r="C61" s="51" t="s">
        <v>55</v>
      </c>
      <c r="D61" s="56" t="s">
        <v>33</v>
      </c>
      <c r="E61" s="56" t="s">
        <v>150</v>
      </c>
      <c r="F61" s="55" t="s">
        <v>52</v>
      </c>
      <c r="G61" s="47" t="s">
        <v>68</v>
      </c>
      <c r="H61" s="47">
        <v>20342409.525000002</v>
      </c>
      <c r="I61" s="47">
        <v>8160000</v>
      </c>
      <c r="J61" s="47">
        <v>0</v>
      </c>
      <c r="K61" s="48">
        <v>20342409.525000002</v>
      </c>
      <c r="L61" s="49">
        <v>20342409.524999999</v>
      </c>
      <c r="M61" s="79">
        <f t="shared" si="1"/>
        <v>0.99999999999999978</v>
      </c>
      <c r="N61" s="49">
        <v>7549061</v>
      </c>
      <c r="O61" s="79">
        <f t="shared" si="1"/>
        <v>0.37109964730198297</v>
      </c>
      <c r="P61" s="49">
        <v>7549061</v>
      </c>
      <c r="Q61" s="79">
        <f t="shared" ref="Q61" si="53">IFERROR(P61/$K61,0)</f>
        <v>0.37109964730198297</v>
      </c>
      <c r="R61" s="50" t="s">
        <v>151</v>
      </c>
      <c r="S61" s="50" t="s">
        <v>136</v>
      </c>
    </row>
    <row r="62" spans="1:19" s="46" customFormat="1" ht="27.75" customHeight="1" x14ac:dyDescent="0.15">
      <c r="A62" s="51" t="s">
        <v>30</v>
      </c>
      <c r="B62" s="51" t="s">
        <v>31</v>
      </c>
      <c r="C62" s="51" t="s">
        <v>42</v>
      </c>
      <c r="D62" s="56" t="s">
        <v>33</v>
      </c>
      <c r="E62" s="56" t="s">
        <v>150</v>
      </c>
      <c r="F62" s="51" t="s">
        <v>52</v>
      </c>
      <c r="G62" s="47" t="s">
        <v>188</v>
      </c>
      <c r="H62" s="47">
        <v>0</v>
      </c>
      <c r="I62" s="47">
        <v>0</v>
      </c>
      <c r="J62" s="47">
        <v>95064838.082883149</v>
      </c>
      <c r="K62" s="48">
        <v>95064838.082883149</v>
      </c>
      <c r="L62" s="49">
        <v>34784972.5</v>
      </c>
      <c r="M62" s="79">
        <f t="shared" si="1"/>
        <v>0.36590787089620247</v>
      </c>
      <c r="N62" s="49">
        <v>0</v>
      </c>
      <c r="O62" s="79">
        <f t="shared" si="1"/>
        <v>0</v>
      </c>
      <c r="P62" s="49">
        <v>0</v>
      </c>
      <c r="Q62" s="79">
        <f t="shared" ref="Q62" si="54">IFERROR(P62/$K62,0)</f>
        <v>0</v>
      </c>
      <c r="R62" s="50" t="s">
        <v>151</v>
      </c>
      <c r="S62" s="50" t="s">
        <v>137</v>
      </c>
    </row>
    <row r="63" spans="1:19" s="46" customFormat="1" ht="27.75" customHeight="1" x14ac:dyDescent="0.15">
      <c r="A63" s="51" t="s">
        <v>30</v>
      </c>
      <c r="B63" s="51" t="s">
        <v>31</v>
      </c>
      <c r="C63" s="51" t="s">
        <v>50</v>
      </c>
      <c r="D63" s="56" t="s">
        <v>33</v>
      </c>
      <c r="E63" s="56" t="s">
        <v>150</v>
      </c>
      <c r="F63" s="55" t="s">
        <v>52</v>
      </c>
      <c r="G63" s="47" t="s">
        <v>189</v>
      </c>
      <c r="H63" s="47">
        <v>82419638.100000024</v>
      </c>
      <c r="I63" s="47">
        <v>87040000</v>
      </c>
      <c r="J63" s="47">
        <v>0</v>
      </c>
      <c r="K63" s="48">
        <v>82419638.100000024</v>
      </c>
      <c r="L63" s="49">
        <v>82419638.099999979</v>
      </c>
      <c r="M63" s="79">
        <f t="shared" si="1"/>
        <v>0.99999999999999944</v>
      </c>
      <c r="N63" s="49">
        <v>26019987</v>
      </c>
      <c r="O63" s="79">
        <f t="shared" si="1"/>
        <v>0.31570130128974677</v>
      </c>
      <c r="P63" s="49">
        <v>26019987</v>
      </c>
      <c r="Q63" s="79">
        <f t="shared" ref="Q63" si="55">IFERROR(P63/$K63,0)</f>
        <v>0.31570130128974677</v>
      </c>
      <c r="R63" s="50" t="s">
        <v>151</v>
      </c>
      <c r="S63" s="50" t="s">
        <v>138</v>
      </c>
    </row>
    <row r="64" spans="1:19" s="46" customFormat="1" ht="27.75" customHeight="1" x14ac:dyDescent="0.15">
      <c r="A64" s="51" t="s">
        <v>156</v>
      </c>
      <c r="B64" s="51" t="s">
        <v>31</v>
      </c>
      <c r="C64" s="51" t="s">
        <v>50</v>
      </c>
      <c r="D64" s="56" t="s">
        <v>157</v>
      </c>
      <c r="E64" s="56" t="s">
        <v>150</v>
      </c>
      <c r="F64" s="51" t="s">
        <v>52</v>
      </c>
      <c r="G64" s="47" t="s">
        <v>190</v>
      </c>
      <c r="H64" s="47">
        <v>50381782.860000007</v>
      </c>
      <c r="I64" s="47">
        <v>120360000</v>
      </c>
      <c r="J64" s="47">
        <v>0</v>
      </c>
      <c r="K64" s="48">
        <v>50381782.860000007</v>
      </c>
      <c r="L64" s="49">
        <v>50381782.860000007</v>
      </c>
      <c r="M64" s="79">
        <f t="shared" si="1"/>
        <v>1</v>
      </c>
      <c r="N64" s="49">
        <v>0</v>
      </c>
      <c r="O64" s="79">
        <f t="shared" si="1"/>
        <v>0</v>
      </c>
      <c r="P64" s="49">
        <v>0</v>
      </c>
      <c r="Q64" s="79">
        <f t="shared" ref="Q64" si="56">IFERROR(P64/$K64,0)</f>
        <v>0</v>
      </c>
      <c r="R64" s="50" t="s">
        <v>151</v>
      </c>
      <c r="S64" s="50" t="s">
        <v>138</v>
      </c>
    </row>
    <row r="65" spans="1:19" s="46" customFormat="1" ht="27.75" customHeight="1" x14ac:dyDescent="0.15">
      <c r="A65" s="51" t="s">
        <v>30</v>
      </c>
      <c r="B65" s="51" t="s">
        <v>31</v>
      </c>
      <c r="C65" s="51" t="s">
        <v>32</v>
      </c>
      <c r="D65" s="56" t="s">
        <v>33</v>
      </c>
      <c r="E65" s="56" t="s">
        <v>150</v>
      </c>
      <c r="F65" s="55" t="s">
        <v>52</v>
      </c>
      <c r="G65" s="47" t="s">
        <v>80</v>
      </c>
      <c r="H65" s="47">
        <v>61990308.892499998</v>
      </c>
      <c r="I65" s="47">
        <v>61880000</v>
      </c>
      <c r="J65" s="47">
        <v>0</v>
      </c>
      <c r="K65" s="48">
        <v>61990308.892499998</v>
      </c>
      <c r="L65" s="49">
        <v>60835504.892500028</v>
      </c>
      <c r="M65" s="79">
        <f t="shared" si="1"/>
        <v>0.9813712172010215</v>
      </c>
      <c r="N65" s="49">
        <v>22638180.5</v>
      </c>
      <c r="O65" s="79">
        <f t="shared" si="1"/>
        <v>0.36518902558233451</v>
      </c>
      <c r="P65" s="49">
        <v>22638180.5</v>
      </c>
      <c r="Q65" s="79">
        <f t="shared" ref="Q65" si="57">IFERROR(P65/$K65,0)</f>
        <v>0.36518902558233451</v>
      </c>
      <c r="R65" s="50" t="s">
        <v>151</v>
      </c>
      <c r="S65" s="50" t="s">
        <v>138</v>
      </c>
    </row>
    <row r="66" spans="1:19" s="46" customFormat="1" ht="27.75" customHeight="1" x14ac:dyDescent="0.15">
      <c r="A66" s="51" t="s">
        <v>30</v>
      </c>
      <c r="B66" s="51" t="s">
        <v>31</v>
      </c>
      <c r="C66" s="51" t="s">
        <v>32</v>
      </c>
      <c r="D66" s="56" t="s">
        <v>33</v>
      </c>
      <c r="E66" s="56" t="s">
        <v>150</v>
      </c>
      <c r="F66" s="51" t="s">
        <v>52</v>
      </c>
      <c r="G66" s="47" t="s">
        <v>191</v>
      </c>
      <c r="H66" s="47">
        <v>44750220.637500003</v>
      </c>
      <c r="I66" s="47">
        <v>44200000</v>
      </c>
      <c r="J66" s="47">
        <v>0</v>
      </c>
      <c r="K66" s="48">
        <v>44750220.637500003</v>
      </c>
      <c r="L66" s="49">
        <v>42334400.597496338</v>
      </c>
      <c r="M66" s="79">
        <f t="shared" si="1"/>
        <v>0.94601546080469501</v>
      </c>
      <c r="N66" s="49">
        <v>7137918</v>
      </c>
      <c r="O66" s="79">
        <f t="shared" si="1"/>
        <v>0.15950576105134404</v>
      </c>
      <c r="P66" s="49">
        <v>6560516</v>
      </c>
      <c r="Q66" s="79">
        <f t="shared" ref="Q66" si="58">IFERROR(P66/$K66,0)</f>
        <v>0.14660298667896149</v>
      </c>
      <c r="R66" s="50" t="s">
        <v>151</v>
      </c>
      <c r="S66" s="50" t="s">
        <v>138</v>
      </c>
    </row>
    <row r="67" spans="1:19" s="46" customFormat="1" ht="31.5" customHeight="1" x14ac:dyDescent="0.15">
      <c r="A67" s="51" t="s">
        <v>30</v>
      </c>
      <c r="B67" s="51" t="s">
        <v>31</v>
      </c>
      <c r="C67" s="51" t="s">
        <v>32</v>
      </c>
      <c r="D67" s="56" t="s">
        <v>33</v>
      </c>
      <c r="E67" s="56" t="s">
        <v>150</v>
      </c>
      <c r="F67" s="55" t="s">
        <v>52</v>
      </c>
      <c r="G67" s="47" t="s">
        <v>81</v>
      </c>
      <c r="H67" s="47">
        <v>70667356.560000002</v>
      </c>
      <c r="I67" s="47">
        <v>35000000</v>
      </c>
      <c r="J67" s="47">
        <v>0</v>
      </c>
      <c r="K67" s="48">
        <v>70667356.560000002</v>
      </c>
      <c r="L67" s="49">
        <v>0</v>
      </c>
      <c r="M67" s="79">
        <f t="shared" si="1"/>
        <v>0</v>
      </c>
      <c r="N67" s="49">
        <v>0</v>
      </c>
      <c r="O67" s="79">
        <f t="shared" si="1"/>
        <v>0</v>
      </c>
      <c r="P67" s="49">
        <v>0</v>
      </c>
      <c r="Q67" s="79">
        <f t="shared" ref="Q67" si="59">IFERROR(P67/$K67,0)</f>
        <v>0</v>
      </c>
      <c r="R67" s="50" t="s">
        <v>151</v>
      </c>
      <c r="S67" s="50" t="s">
        <v>138</v>
      </c>
    </row>
    <row r="68" spans="1:19" s="46" customFormat="1" ht="27.75" customHeight="1" x14ac:dyDescent="0.15">
      <c r="A68" s="51" t="s">
        <v>30</v>
      </c>
      <c r="B68" s="51" t="s">
        <v>31</v>
      </c>
      <c r="C68" s="51" t="s">
        <v>54</v>
      </c>
      <c r="D68" s="56" t="s">
        <v>33</v>
      </c>
      <c r="E68" s="56" t="s">
        <v>150</v>
      </c>
      <c r="F68" s="51" t="s">
        <v>52</v>
      </c>
      <c r="G68" s="47" t="s">
        <v>127</v>
      </c>
      <c r="H68" s="47">
        <v>110215172.07000002</v>
      </c>
      <c r="I68" s="47">
        <v>66640000</v>
      </c>
      <c r="J68" s="47">
        <v>210774293.09999996</v>
      </c>
      <c r="K68" s="48">
        <v>320989465.16999996</v>
      </c>
      <c r="L68" s="49">
        <v>315174111.07000005</v>
      </c>
      <c r="M68" s="79">
        <f t="shared" si="1"/>
        <v>0.98188303751053008</v>
      </c>
      <c r="N68" s="49">
        <v>204958939</v>
      </c>
      <c r="O68" s="79">
        <f t="shared" si="1"/>
        <v>0.63852232312811652</v>
      </c>
      <c r="P68" s="49">
        <v>81414963</v>
      </c>
      <c r="Q68" s="79">
        <f t="shared" ref="Q68" si="60">IFERROR(P68/$K68,0)</f>
        <v>0.25363749229863863</v>
      </c>
      <c r="R68" s="50" t="s">
        <v>151</v>
      </c>
      <c r="S68" s="50" t="s">
        <v>138</v>
      </c>
    </row>
    <row r="69" spans="1:19" s="46" customFormat="1" ht="27.75" customHeight="1" x14ac:dyDescent="0.15">
      <c r="A69" s="51" t="s">
        <v>30</v>
      </c>
      <c r="B69" s="51" t="s">
        <v>31</v>
      </c>
      <c r="C69" s="51" t="s">
        <v>54</v>
      </c>
      <c r="D69" s="56" t="s">
        <v>33</v>
      </c>
      <c r="E69" s="56" t="s">
        <v>150</v>
      </c>
      <c r="F69" s="55" t="s">
        <v>52</v>
      </c>
      <c r="G69" s="47" t="s">
        <v>69</v>
      </c>
      <c r="H69" s="47">
        <v>10831901.143500002</v>
      </c>
      <c r="I69" s="47">
        <v>6120000</v>
      </c>
      <c r="J69" s="47">
        <v>41741322.29999999</v>
      </c>
      <c r="K69" s="48">
        <v>52573223.44349999</v>
      </c>
      <c r="L69" s="49">
        <v>50893232.1435</v>
      </c>
      <c r="M69" s="79">
        <f t="shared" si="1"/>
        <v>0.96804473475351072</v>
      </c>
      <c r="N69" s="49">
        <v>40061331</v>
      </c>
      <c r="O69" s="79">
        <f t="shared" si="1"/>
        <v>0.76201017126244086</v>
      </c>
      <c r="P69" s="49">
        <v>15507612</v>
      </c>
      <c r="Q69" s="79">
        <f t="shared" ref="Q69" si="61">IFERROR(P69/$K69,0)</f>
        <v>0.2949716791983642</v>
      </c>
      <c r="R69" s="50" t="s">
        <v>151</v>
      </c>
      <c r="S69" s="50" t="s">
        <v>138</v>
      </c>
    </row>
    <row r="70" spans="1:19" s="46" customFormat="1" ht="27.75" customHeight="1" x14ac:dyDescent="0.15">
      <c r="A70" s="51" t="s">
        <v>30</v>
      </c>
      <c r="B70" s="51" t="s">
        <v>31</v>
      </c>
      <c r="C70" s="51" t="s">
        <v>54</v>
      </c>
      <c r="D70" s="56" t="s">
        <v>33</v>
      </c>
      <c r="E70" s="56" t="s">
        <v>150</v>
      </c>
      <c r="F70" s="51" t="s">
        <v>52</v>
      </c>
      <c r="G70" s="47" t="s">
        <v>70</v>
      </c>
      <c r="H70" s="47">
        <v>1651392.7620000001</v>
      </c>
      <c r="I70" s="47">
        <v>2720000</v>
      </c>
      <c r="J70" s="47">
        <v>0</v>
      </c>
      <c r="K70" s="48">
        <v>1651392.7620000001</v>
      </c>
      <c r="L70" s="49">
        <v>1651392.7620000001</v>
      </c>
      <c r="M70" s="79">
        <f t="shared" si="1"/>
        <v>1</v>
      </c>
      <c r="N70" s="49">
        <v>0</v>
      </c>
      <c r="O70" s="79">
        <f t="shared" si="1"/>
        <v>0</v>
      </c>
      <c r="P70" s="49">
        <v>0</v>
      </c>
      <c r="Q70" s="79">
        <f t="shared" ref="Q70" si="62">IFERROR(P70/$K70,0)</f>
        <v>0</v>
      </c>
      <c r="R70" s="50" t="s">
        <v>151</v>
      </c>
      <c r="S70" s="50" t="s">
        <v>138</v>
      </c>
    </row>
    <row r="71" spans="1:19" s="46" customFormat="1" ht="27.75" customHeight="1" x14ac:dyDescent="0.15">
      <c r="A71" s="51" t="s">
        <v>156</v>
      </c>
      <c r="B71" s="51" t="s">
        <v>31</v>
      </c>
      <c r="C71" s="51" t="s">
        <v>54</v>
      </c>
      <c r="D71" s="56" t="s">
        <v>157</v>
      </c>
      <c r="E71" s="56" t="s">
        <v>150</v>
      </c>
      <c r="F71" s="55" t="s">
        <v>52</v>
      </c>
      <c r="G71" s="47" t="s">
        <v>192</v>
      </c>
      <c r="H71" s="47">
        <v>2477089.1430000002</v>
      </c>
      <c r="I71" s="47">
        <v>4080000</v>
      </c>
      <c r="J71" s="47">
        <v>0</v>
      </c>
      <c r="K71" s="48">
        <v>2477089.1430000002</v>
      </c>
      <c r="L71" s="49">
        <v>2477089.1430000002</v>
      </c>
      <c r="M71" s="79">
        <f t="shared" si="1"/>
        <v>1</v>
      </c>
      <c r="N71" s="49">
        <v>0</v>
      </c>
      <c r="O71" s="79">
        <f t="shared" si="1"/>
        <v>0</v>
      </c>
      <c r="P71" s="49">
        <v>0</v>
      </c>
      <c r="Q71" s="79">
        <f t="shared" ref="Q71" si="63">IFERROR(P71/$K71,0)</f>
        <v>0</v>
      </c>
      <c r="R71" s="50" t="s">
        <v>151</v>
      </c>
      <c r="S71" s="50" t="s">
        <v>138</v>
      </c>
    </row>
    <row r="72" spans="1:19" s="46" customFormat="1" ht="27.75" customHeight="1" x14ac:dyDescent="0.15">
      <c r="A72" s="51" t="s">
        <v>30</v>
      </c>
      <c r="B72" s="51" t="s">
        <v>31</v>
      </c>
      <c r="C72" s="51" t="s">
        <v>36</v>
      </c>
      <c r="D72" s="56" t="s">
        <v>33</v>
      </c>
      <c r="E72" s="56" t="s">
        <v>150</v>
      </c>
      <c r="F72" s="51" t="s">
        <v>52</v>
      </c>
      <c r="G72" s="47" t="s">
        <v>193</v>
      </c>
      <c r="H72" s="47">
        <v>2845107616.1735253</v>
      </c>
      <c r="I72" s="47">
        <v>900654696.95827484</v>
      </c>
      <c r="J72" s="47">
        <v>410754721.33333302</v>
      </c>
      <c r="K72" s="48">
        <v>3255862337.5068583</v>
      </c>
      <c r="L72" s="49">
        <v>1149304483.480505</v>
      </c>
      <c r="M72" s="79">
        <f t="shared" si="1"/>
        <v>0.35299541698700093</v>
      </c>
      <c r="N72" s="49">
        <v>675083124.5</v>
      </c>
      <c r="O72" s="79">
        <f t="shared" si="1"/>
        <v>0.20734387837077217</v>
      </c>
      <c r="P72" s="49">
        <v>450877565.5</v>
      </c>
      <c r="Q72" s="79">
        <f t="shared" ref="Q72" si="64">IFERROR(P72/$K72,0)</f>
        <v>0.13848176573867513</v>
      </c>
      <c r="R72" s="50" t="s">
        <v>151</v>
      </c>
      <c r="S72" s="50" t="s">
        <v>138</v>
      </c>
    </row>
    <row r="73" spans="1:19" s="46" customFormat="1" ht="27.75" customHeight="1" x14ac:dyDescent="0.15">
      <c r="A73" s="51" t="s">
        <v>30</v>
      </c>
      <c r="B73" s="51" t="s">
        <v>31</v>
      </c>
      <c r="C73" s="51" t="s">
        <v>50</v>
      </c>
      <c r="D73" s="56" t="s">
        <v>33</v>
      </c>
      <c r="E73" s="56" t="s">
        <v>150</v>
      </c>
      <c r="F73" s="55" t="s">
        <v>52</v>
      </c>
      <c r="G73" s="47" t="s">
        <v>194</v>
      </c>
      <c r="H73" s="47">
        <v>24770891.430000003</v>
      </c>
      <c r="I73" s="47">
        <v>85000000</v>
      </c>
      <c r="J73" s="47">
        <v>0</v>
      </c>
      <c r="K73" s="48">
        <v>24770891.430000003</v>
      </c>
      <c r="L73" s="49">
        <v>24770891.430000003</v>
      </c>
      <c r="M73" s="79">
        <f t="shared" si="1"/>
        <v>1</v>
      </c>
      <c r="N73" s="49">
        <v>908717.5</v>
      </c>
      <c r="O73" s="79">
        <f t="shared" si="1"/>
        <v>3.6684892934432431E-2</v>
      </c>
      <c r="P73" s="49">
        <v>908717.5</v>
      </c>
      <c r="Q73" s="79">
        <f t="shared" ref="Q73" si="65">IFERROR(P73/$K73,0)</f>
        <v>3.6684892934432431E-2</v>
      </c>
      <c r="R73" s="50" t="s">
        <v>151</v>
      </c>
      <c r="S73" s="50" t="s">
        <v>139</v>
      </c>
    </row>
    <row r="74" spans="1:19" s="46" customFormat="1" ht="27.75" customHeight="1" x14ac:dyDescent="0.15">
      <c r="A74" s="51" t="s">
        <v>30</v>
      </c>
      <c r="B74" s="51" t="s">
        <v>31</v>
      </c>
      <c r="C74" s="51" t="s">
        <v>32</v>
      </c>
      <c r="D74" s="56" t="s">
        <v>33</v>
      </c>
      <c r="E74" s="56" t="s">
        <v>150</v>
      </c>
      <c r="F74" s="55" t="s">
        <v>52</v>
      </c>
      <c r="G74" s="47" t="s">
        <v>128</v>
      </c>
      <c r="H74" s="47">
        <v>48821782.860000007</v>
      </c>
      <c r="I74" s="47">
        <v>48960000</v>
      </c>
      <c r="J74" s="47">
        <v>0</v>
      </c>
      <c r="K74" s="48">
        <v>48821782.860000007</v>
      </c>
      <c r="L74" s="49">
        <v>48315216.860000007</v>
      </c>
      <c r="M74" s="79">
        <f t="shared" ref="M74:O127" si="66">IFERROR(L74/$K74,0)</f>
        <v>0.98962418063566804</v>
      </c>
      <c r="N74" s="49">
        <v>6564199</v>
      </c>
      <c r="O74" s="79">
        <f t="shared" si="66"/>
        <v>0.13445225912423794</v>
      </c>
      <c r="P74" s="49">
        <v>6564199</v>
      </c>
      <c r="Q74" s="79">
        <f t="shared" ref="Q74" si="67">IFERROR(P74/$K74,0)</f>
        <v>0.13445225912423794</v>
      </c>
      <c r="R74" s="50" t="s">
        <v>151</v>
      </c>
      <c r="S74" s="50" t="s">
        <v>139</v>
      </c>
    </row>
    <row r="75" spans="1:19" s="46" customFormat="1" ht="27.75" customHeight="1" x14ac:dyDescent="0.15">
      <c r="A75" s="51" t="s">
        <v>156</v>
      </c>
      <c r="B75" s="51" t="s">
        <v>31</v>
      </c>
      <c r="C75" s="51" t="s">
        <v>54</v>
      </c>
      <c r="D75" s="56" t="s">
        <v>157</v>
      </c>
      <c r="E75" s="56" t="s">
        <v>150</v>
      </c>
      <c r="F75" s="51" t="s">
        <v>52</v>
      </c>
      <c r="G75" s="47" t="s">
        <v>195</v>
      </c>
      <c r="H75" s="47">
        <v>21458570.160000004</v>
      </c>
      <c r="I75" s="47">
        <v>10880000</v>
      </c>
      <c r="J75" s="47">
        <v>0</v>
      </c>
      <c r="K75" s="48">
        <v>21458570.160000004</v>
      </c>
      <c r="L75" s="49">
        <v>21458570.160000004</v>
      </c>
      <c r="M75" s="79">
        <f t="shared" si="66"/>
        <v>1</v>
      </c>
      <c r="N75" s="49">
        <v>0</v>
      </c>
      <c r="O75" s="79">
        <f t="shared" si="66"/>
        <v>0</v>
      </c>
      <c r="P75" s="49">
        <v>0</v>
      </c>
      <c r="Q75" s="79">
        <f t="shared" ref="Q75" si="68">IFERROR(P75/$K75,0)</f>
        <v>0</v>
      </c>
      <c r="R75" s="50" t="s">
        <v>151</v>
      </c>
      <c r="S75" s="50" t="s">
        <v>139</v>
      </c>
    </row>
    <row r="76" spans="1:19" s="46" customFormat="1" ht="27.75" customHeight="1" x14ac:dyDescent="0.15">
      <c r="A76" s="51" t="s">
        <v>30</v>
      </c>
      <c r="B76" s="51" t="s">
        <v>31</v>
      </c>
      <c r="C76" s="51" t="s">
        <v>36</v>
      </c>
      <c r="D76" s="56" t="s">
        <v>33</v>
      </c>
      <c r="E76" s="56" t="s">
        <v>150</v>
      </c>
      <c r="F76" s="55" t="s">
        <v>52</v>
      </c>
      <c r="G76" s="47" t="s">
        <v>196</v>
      </c>
      <c r="H76" s="47">
        <v>71275205.000999987</v>
      </c>
      <c r="I76" s="47">
        <v>103360000</v>
      </c>
      <c r="J76" s="47">
        <v>0</v>
      </c>
      <c r="K76" s="48">
        <v>71275205.000999987</v>
      </c>
      <c r="L76" s="49">
        <v>71275205.000999987</v>
      </c>
      <c r="M76" s="79">
        <f t="shared" si="66"/>
        <v>1</v>
      </c>
      <c r="N76" s="49">
        <v>0</v>
      </c>
      <c r="O76" s="79">
        <f t="shared" si="66"/>
        <v>0</v>
      </c>
      <c r="P76" s="49">
        <v>0</v>
      </c>
      <c r="Q76" s="79">
        <f t="shared" ref="Q76" si="69">IFERROR(P76/$K76,0)</f>
        <v>0</v>
      </c>
      <c r="R76" s="50" t="s">
        <v>151</v>
      </c>
      <c r="S76" s="50" t="s">
        <v>139</v>
      </c>
    </row>
    <row r="77" spans="1:19" s="46" customFormat="1" ht="27.75" customHeight="1" x14ac:dyDescent="0.15">
      <c r="A77" s="51" t="s">
        <v>30</v>
      </c>
      <c r="B77" s="51" t="s">
        <v>31</v>
      </c>
      <c r="C77" s="51" t="s">
        <v>32</v>
      </c>
      <c r="D77" s="56" t="s">
        <v>33</v>
      </c>
      <c r="E77" s="56" t="s">
        <v>150</v>
      </c>
      <c r="F77" s="51" t="s">
        <v>52</v>
      </c>
      <c r="G77" s="47" t="s">
        <v>197</v>
      </c>
      <c r="H77" s="47">
        <v>0</v>
      </c>
      <c r="I77" s="47">
        <v>0</v>
      </c>
      <c r="J77" s="47">
        <v>275401599.48000002</v>
      </c>
      <c r="K77" s="48">
        <v>275401599.48000002</v>
      </c>
      <c r="L77" s="49">
        <v>275401599</v>
      </c>
      <c r="M77" s="79">
        <f t="shared" si="66"/>
        <v>0.99999999825709063</v>
      </c>
      <c r="N77" s="49">
        <v>275401599</v>
      </c>
      <c r="O77" s="79">
        <f t="shared" si="66"/>
        <v>0.99999999825709063</v>
      </c>
      <c r="P77" s="49">
        <v>74953395</v>
      </c>
      <c r="Q77" s="79">
        <f t="shared" ref="Q77" si="70">IFERROR(P77/$K77,0)</f>
        <v>0.27216034743996903</v>
      </c>
      <c r="R77" s="50" t="s">
        <v>151</v>
      </c>
      <c r="S77" s="50" t="s">
        <v>140</v>
      </c>
    </row>
    <row r="78" spans="1:19" s="46" customFormat="1" ht="27.75" customHeight="1" x14ac:dyDescent="0.15">
      <c r="A78" s="51" t="s">
        <v>30</v>
      </c>
      <c r="B78" s="51" t="s">
        <v>31</v>
      </c>
      <c r="C78" s="51" t="s">
        <v>54</v>
      </c>
      <c r="D78" s="56" t="s">
        <v>33</v>
      </c>
      <c r="E78" s="56" t="s">
        <v>150</v>
      </c>
      <c r="F78" s="55" t="s">
        <v>52</v>
      </c>
      <c r="G78" s="47" t="s">
        <v>72</v>
      </c>
      <c r="H78" s="47">
        <v>0</v>
      </c>
      <c r="I78" s="47">
        <v>0</v>
      </c>
      <c r="J78" s="47">
        <v>280909631.46960002</v>
      </c>
      <c r="K78" s="48">
        <v>280909631.46960002</v>
      </c>
      <c r="L78" s="49">
        <v>280909631</v>
      </c>
      <c r="M78" s="79">
        <f t="shared" si="66"/>
        <v>0.9999999983282879</v>
      </c>
      <c r="N78" s="49">
        <v>280909631</v>
      </c>
      <c r="O78" s="79">
        <f t="shared" si="66"/>
        <v>0.9999999983282879</v>
      </c>
      <c r="P78" s="49">
        <v>173074203</v>
      </c>
      <c r="Q78" s="79">
        <f t="shared" ref="Q78" si="71">IFERROR(P78/$K78,0)</f>
        <v>0.616120572635937</v>
      </c>
      <c r="R78" s="50" t="s">
        <v>151</v>
      </c>
      <c r="S78" s="50" t="s">
        <v>140</v>
      </c>
    </row>
    <row r="79" spans="1:19" s="46" customFormat="1" ht="27.75" customHeight="1" x14ac:dyDescent="0.15">
      <c r="A79" s="51" t="s">
        <v>30</v>
      </c>
      <c r="B79" s="51" t="s">
        <v>31</v>
      </c>
      <c r="C79" s="51" t="s">
        <v>36</v>
      </c>
      <c r="D79" s="56" t="s">
        <v>33</v>
      </c>
      <c r="E79" s="56" t="s">
        <v>150</v>
      </c>
      <c r="F79" s="51" t="s">
        <v>52</v>
      </c>
      <c r="G79" s="47" t="s">
        <v>71</v>
      </c>
      <c r="H79" s="47">
        <v>0</v>
      </c>
      <c r="I79" s="47">
        <v>122400000</v>
      </c>
      <c r="J79" s="47">
        <v>1596411271.6524</v>
      </c>
      <c r="K79" s="48">
        <v>1596411271.6524003</v>
      </c>
      <c r="L79" s="49">
        <v>1595364846</v>
      </c>
      <c r="M79" s="79">
        <f t="shared" si="66"/>
        <v>0.99934451374092526</v>
      </c>
      <c r="N79" s="49">
        <v>1562657910</v>
      </c>
      <c r="O79" s="79">
        <f t="shared" si="66"/>
        <v>0.97885672554951142</v>
      </c>
      <c r="P79" s="49">
        <v>618706206</v>
      </c>
      <c r="Q79" s="79">
        <f t="shared" ref="Q79" si="72">IFERROR(P79/$K79,0)</f>
        <v>0.38756065995424516</v>
      </c>
      <c r="R79" s="50" t="s">
        <v>151</v>
      </c>
      <c r="S79" s="50" t="s">
        <v>140</v>
      </c>
    </row>
    <row r="80" spans="1:19" s="46" customFormat="1" ht="27.75" customHeight="1" x14ac:dyDescent="0.15">
      <c r="A80" s="51" t="s">
        <v>30</v>
      </c>
      <c r="B80" s="51" t="s">
        <v>31</v>
      </c>
      <c r="C80" s="51" t="s">
        <v>36</v>
      </c>
      <c r="D80" s="56" t="s">
        <v>33</v>
      </c>
      <c r="E80" s="56" t="s">
        <v>150</v>
      </c>
      <c r="F80" s="55" t="s">
        <v>52</v>
      </c>
      <c r="G80" s="47" t="s">
        <v>82</v>
      </c>
      <c r="H80" s="47">
        <v>156862644.67046252</v>
      </c>
      <c r="I80" s="47">
        <v>174680000</v>
      </c>
      <c r="J80" s="47">
        <v>0</v>
      </c>
      <c r="K80" s="48">
        <v>156862644.67046252</v>
      </c>
      <c r="L80" s="49">
        <v>58295883</v>
      </c>
      <c r="M80" s="79">
        <f t="shared" si="66"/>
        <v>0.37163649205627097</v>
      </c>
      <c r="N80" s="49">
        <v>9009381</v>
      </c>
      <c r="O80" s="79">
        <f t="shared" si="66"/>
        <v>5.7434840646266881E-2</v>
      </c>
      <c r="P80" s="49">
        <v>8949381</v>
      </c>
      <c r="Q80" s="79">
        <f t="shared" ref="Q80" si="73">IFERROR(P80/$K80,0)</f>
        <v>5.705234040138036E-2</v>
      </c>
      <c r="R80" s="50" t="s">
        <v>151</v>
      </c>
      <c r="S80" s="50" t="s">
        <v>141</v>
      </c>
    </row>
    <row r="81" spans="1:19" s="46" customFormat="1" ht="27.75" customHeight="1" x14ac:dyDescent="0.15">
      <c r="A81" s="51" t="s">
        <v>30</v>
      </c>
      <c r="B81" s="51" t="s">
        <v>31</v>
      </c>
      <c r="C81" s="51" t="s">
        <v>50</v>
      </c>
      <c r="D81" s="56" t="s">
        <v>33</v>
      </c>
      <c r="E81" s="56" t="s">
        <v>150</v>
      </c>
      <c r="F81" s="51" t="s">
        <v>52</v>
      </c>
      <c r="G81" s="47" t="s">
        <v>129</v>
      </c>
      <c r="H81" s="47">
        <v>0</v>
      </c>
      <c r="I81" s="47">
        <v>0</v>
      </c>
      <c r="J81" s="47">
        <v>166820000</v>
      </c>
      <c r="K81" s="48">
        <v>166820000</v>
      </c>
      <c r="L81" s="49">
        <v>163710000</v>
      </c>
      <c r="M81" s="79">
        <f t="shared" si="66"/>
        <v>0.98135715142069291</v>
      </c>
      <c r="N81" s="49">
        <v>160286000</v>
      </c>
      <c r="O81" s="79">
        <f t="shared" si="66"/>
        <v>0.96083203452823407</v>
      </c>
      <c r="P81" s="49">
        <v>64200000</v>
      </c>
      <c r="Q81" s="79">
        <f t="shared" ref="Q81" si="74">IFERROR(P81/$K81,0)</f>
        <v>0.38484594173360509</v>
      </c>
      <c r="R81" s="50" t="s">
        <v>151</v>
      </c>
      <c r="S81" s="50" t="s">
        <v>129</v>
      </c>
    </row>
    <row r="82" spans="1:19" s="46" customFormat="1" ht="27.75" customHeight="1" x14ac:dyDescent="0.15">
      <c r="A82" s="51" t="s">
        <v>30</v>
      </c>
      <c r="B82" s="51" t="s">
        <v>31</v>
      </c>
      <c r="C82" s="51" t="s">
        <v>73</v>
      </c>
      <c r="D82" s="56" t="s">
        <v>33</v>
      </c>
      <c r="E82" s="56" t="s">
        <v>150</v>
      </c>
      <c r="F82" s="55" t="s">
        <v>52</v>
      </c>
      <c r="G82" s="47" t="s">
        <v>198</v>
      </c>
      <c r="H82" s="47">
        <v>0</v>
      </c>
      <c r="I82" s="47">
        <v>0</v>
      </c>
      <c r="J82" s="47">
        <v>111333333.33333333</v>
      </c>
      <c r="K82" s="48">
        <v>111333333.33333333</v>
      </c>
      <c r="L82" s="49">
        <v>105666668</v>
      </c>
      <c r="M82" s="79">
        <f t="shared" si="66"/>
        <v>0.94910180838323355</v>
      </c>
      <c r="N82" s="49">
        <v>100333332</v>
      </c>
      <c r="O82" s="79">
        <f t="shared" si="66"/>
        <v>0.90119759281437128</v>
      </c>
      <c r="P82" s="49">
        <v>40000000</v>
      </c>
      <c r="Q82" s="79">
        <f t="shared" ref="Q82" si="75">IFERROR(P82/$K82,0)</f>
        <v>0.3592814371257485</v>
      </c>
      <c r="R82" s="50" t="s">
        <v>151</v>
      </c>
      <c r="S82" s="50" t="s">
        <v>129</v>
      </c>
    </row>
    <row r="83" spans="1:19" s="46" customFormat="1" ht="27.75" customHeight="1" x14ac:dyDescent="0.15">
      <c r="A83" s="51" t="s">
        <v>30</v>
      </c>
      <c r="B83" s="51" t="s">
        <v>31</v>
      </c>
      <c r="C83" s="51" t="s">
        <v>54</v>
      </c>
      <c r="D83" s="56" t="s">
        <v>33</v>
      </c>
      <c r="E83" s="56" t="s">
        <v>150</v>
      </c>
      <c r="F83" s="51" t="s">
        <v>52</v>
      </c>
      <c r="G83" s="47" t="s">
        <v>129</v>
      </c>
      <c r="H83" s="47">
        <v>0</v>
      </c>
      <c r="I83" s="47">
        <v>0</v>
      </c>
      <c r="J83" s="47">
        <v>971871399.25999975</v>
      </c>
      <c r="K83" s="48">
        <v>971871399.25999975</v>
      </c>
      <c r="L83" s="49">
        <v>936398631</v>
      </c>
      <c r="M83" s="79">
        <f t="shared" si="66"/>
        <v>0.9635005533787605</v>
      </c>
      <c r="N83" s="49">
        <v>936398631</v>
      </c>
      <c r="O83" s="79">
        <f t="shared" si="66"/>
        <v>0.9635005533787605</v>
      </c>
      <c r="P83" s="49">
        <v>386693384</v>
      </c>
      <c r="Q83" s="79">
        <f t="shared" ref="Q83" si="76">IFERROR(P83/$K83,0)</f>
        <v>0.39788534192325781</v>
      </c>
      <c r="R83" s="50" t="s">
        <v>151</v>
      </c>
      <c r="S83" s="50" t="s">
        <v>129</v>
      </c>
    </row>
    <row r="84" spans="1:19" s="46" customFormat="1" ht="27.75" customHeight="1" x14ac:dyDescent="0.15">
      <c r="A84" s="51" t="s">
        <v>30</v>
      </c>
      <c r="B84" s="51" t="s">
        <v>31</v>
      </c>
      <c r="C84" s="51" t="s">
        <v>36</v>
      </c>
      <c r="D84" s="56" t="s">
        <v>33</v>
      </c>
      <c r="E84" s="56" t="s">
        <v>150</v>
      </c>
      <c r="F84" s="55" t="s">
        <v>52</v>
      </c>
      <c r="G84" s="47" t="s">
        <v>130</v>
      </c>
      <c r="H84" s="47">
        <v>0</v>
      </c>
      <c r="I84" s="47">
        <v>0</v>
      </c>
      <c r="J84" s="47">
        <v>3013794176.6666698</v>
      </c>
      <c r="K84" s="48">
        <v>3013794176.6666698</v>
      </c>
      <c r="L84" s="49">
        <v>2832775751</v>
      </c>
      <c r="M84" s="79">
        <f t="shared" si="66"/>
        <v>0.93993669937112934</v>
      </c>
      <c r="N84" s="49">
        <v>2512966826</v>
      </c>
      <c r="O84" s="79">
        <f t="shared" si="66"/>
        <v>0.83382164762804167</v>
      </c>
      <c r="P84" s="49">
        <v>900065100.66999996</v>
      </c>
      <c r="Q84" s="79">
        <f t="shared" ref="Q84" si="77">IFERROR(P84/$K84,0)</f>
        <v>0.29864849684774891</v>
      </c>
      <c r="R84" s="50" t="s">
        <v>151</v>
      </c>
      <c r="S84" s="50" t="s">
        <v>129</v>
      </c>
    </row>
    <row r="85" spans="1:19" s="46" customFormat="1" ht="27.75" customHeight="1" x14ac:dyDescent="0.15">
      <c r="A85" s="51" t="s">
        <v>30</v>
      </c>
      <c r="B85" s="51" t="s">
        <v>31</v>
      </c>
      <c r="C85" s="51" t="s">
        <v>32</v>
      </c>
      <c r="D85" s="56" t="s">
        <v>33</v>
      </c>
      <c r="E85" s="56" t="s">
        <v>150</v>
      </c>
      <c r="F85" s="51" t="s">
        <v>52</v>
      </c>
      <c r="G85" s="47" t="s">
        <v>129</v>
      </c>
      <c r="H85" s="47">
        <v>0</v>
      </c>
      <c r="I85" s="47">
        <v>0</v>
      </c>
      <c r="J85" s="47">
        <v>641228719</v>
      </c>
      <c r="K85" s="48">
        <v>641228719</v>
      </c>
      <c r="L85" s="49">
        <v>423498899.4000001</v>
      </c>
      <c r="M85" s="79">
        <f t="shared" si="66"/>
        <v>0.66044905172127844</v>
      </c>
      <c r="N85" s="49">
        <v>419254907</v>
      </c>
      <c r="O85" s="79">
        <f t="shared" si="66"/>
        <v>0.65383052033887457</v>
      </c>
      <c r="P85" s="49">
        <v>177476004</v>
      </c>
      <c r="Q85" s="79">
        <f t="shared" ref="Q85" si="78">IFERROR(P85/$K85,0)</f>
        <v>0.27677488350299545</v>
      </c>
      <c r="R85" s="50" t="s">
        <v>151</v>
      </c>
      <c r="S85" s="50" t="s">
        <v>129</v>
      </c>
    </row>
    <row r="86" spans="1:19" s="46" customFormat="1" ht="27.75" customHeight="1" x14ac:dyDescent="0.15">
      <c r="A86" s="51" t="s">
        <v>24</v>
      </c>
      <c r="B86" s="51" t="s">
        <v>25</v>
      </c>
      <c r="C86" s="51" t="s">
        <v>43</v>
      </c>
      <c r="D86" s="56" t="s">
        <v>27</v>
      </c>
      <c r="E86" s="56" t="s">
        <v>150</v>
      </c>
      <c r="F86" s="51" t="s">
        <v>52</v>
      </c>
      <c r="G86" s="47" t="s">
        <v>199</v>
      </c>
      <c r="H86" s="47">
        <v>0</v>
      </c>
      <c r="I86" s="47">
        <v>0</v>
      </c>
      <c r="J86" s="47">
        <v>1102264281.0999999</v>
      </c>
      <c r="K86" s="48">
        <v>1099581153.0999999</v>
      </c>
      <c r="L86" s="49">
        <v>879533548.46236908</v>
      </c>
      <c r="M86" s="79">
        <f t="shared" si="66"/>
        <v>0.79988052358185613</v>
      </c>
      <c r="N86" s="49">
        <v>871010071.89102912</v>
      </c>
      <c r="O86" s="79">
        <f t="shared" si="66"/>
        <v>0.79212895695368135</v>
      </c>
      <c r="P86" s="49">
        <v>394614094.58631384</v>
      </c>
      <c r="Q86" s="79">
        <f t="shared" ref="Q86" si="79">IFERROR(P86/$K86,0)</f>
        <v>0.35887673544949</v>
      </c>
      <c r="R86" s="50" t="s">
        <v>44</v>
      </c>
      <c r="S86" s="50" t="s">
        <v>142</v>
      </c>
    </row>
    <row r="87" spans="1:19" s="46" customFormat="1" ht="27.75" customHeight="1" x14ac:dyDescent="0.15">
      <c r="A87" s="51" t="s">
        <v>24</v>
      </c>
      <c r="B87" s="51" t="s">
        <v>25</v>
      </c>
      <c r="C87" s="51" t="s">
        <v>43</v>
      </c>
      <c r="D87" s="56" t="s">
        <v>27</v>
      </c>
      <c r="E87" s="56" t="s">
        <v>150</v>
      </c>
      <c r="F87" s="51" t="s">
        <v>52</v>
      </c>
      <c r="G87" s="47" t="s">
        <v>200</v>
      </c>
      <c r="H87" s="47">
        <v>0</v>
      </c>
      <c r="I87" s="47">
        <v>0</v>
      </c>
      <c r="J87" s="47">
        <v>2424662807.8546667</v>
      </c>
      <c r="K87" s="48">
        <v>2310721469</v>
      </c>
      <c r="L87" s="49">
        <v>1939781106.357631</v>
      </c>
      <c r="M87" s="79">
        <f t="shared" si="66"/>
        <v>0.8394698938756564</v>
      </c>
      <c r="N87" s="49">
        <v>1569691613.1889708</v>
      </c>
      <c r="O87" s="79">
        <f t="shared" si="66"/>
        <v>0.67930801450868017</v>
      </c>
      <c r="P87" s="49">
        <v>715502733.06368613</v>
      </c>
      <c r="Q87" s="79">
        <f t="shared" ref="Q87" si="80">IFERROR(P87/$K87,0)</f>
        <v>0.30964473332795528</v>
      </c>
      <c r="R87" s="50" t="s">
        <v>44</v>
      </c>
      <c r="S87" s="50" t="s">
        <v>110</v>
      </c>
    </row>
    <row r="88" spans="1:19" s="46" customFormat="1" ht="27.75" customHeight="1" x14ac:dyDescent="0.15">
      <c r="A88" s="51" t="s">
        <v>124</v>
      </c>
      <c r="B88" s="51" t="s">
        <v>25</v>
      </c>
      <c r="C88" s="51" t="s">
        <v>48</v>
      </c>
      <c r="D88" s="56" t="s">
        <v>74</v>
      </c>
      <c r="E88" s="56" t="s">
        <v>150</v>
      </c>
      <c r="F88" s="51" t="s">
        <v>52</v>
      </c>
      <c r="G88" s="47" t="s">
        <v>201</v>
      </c>
      <c r="H88" s="47">
        <v>0</v>
      </c>
      <c r="I88" s="47">
        <v>0</v>
      </c>
      <c r="J88" s="47">
        <v>100000000</v>
      </c>
      <c r="K88" s="48">
        <v>100000000</v>
      </c>
      <c r="L88" s="49">
        <v>0</v>
      </c>
      <c r="M88" s="79">
        <f t="shared" si="66"/>
        <v>0</v>
      </c>
      <c r="N88" s="49">
        <v>0</v>
      </c>
      <c r="O88" s="79">
        <f t="shared" si="66"/>
        <v>0</v>
      </c>
      <c r="P88" s="49">
        <v>0</v>
      </c>
      <c r="Q88" s="79">
        <f t="shared" ref="Q88" si="81">IFERROR(P88/$K88,0)</f>
        <v>0</v>
      </c>
      <c r="R88" s="50" t="s">
        <v>44</v>
      </c>
      <c r="S88" s="50" t="s">
        <v>143</v>
      </c>
    </row>
    <row r="89" spans="1:19" s="46" customFormat="1" ht="27.75" customHeight="1" x14ac:dyDescent="0.15">
      <c r="A89" s="51" t="s">
        <v>124</v>
      </c>
      <c r="B89" s="51" t="s">
        <v>25</v>
      </c>
      <c r="C89" s="51" t="s">
        <v>48</v>
      </c>
      <c r="D89" s="56" t="s">
        <v>74</v>
      </c>
      <c r="E89" s="56" t="s">
        <v>150</v>
      </c>
      <c r="F89" s="51" t="s">
        <v>52</v>
      </c>
      <c r="G89" s="47" t="s">
        <v>202</v>
      </c>
      <c r="H89" s="47">
        <v>0</v>
      </c>
      <c r="I89" s="47">
        <v>0</v>
      </c>
      <c r="J89" s="47">
        <v>500000000.00000024</v>
      </c>
      <c r="K89" s="48">
        <v>500000000.00000024</v>
      </c>
      <c r="L89" s="49">
        <v>500000000</v>
      </c>
      <c r="M89" s="79">
        <f t="shared" si="66"/>
        <v>0.99999999999999956</v>
      </c>
      <c r="N89" s="49">
        <v>500000000</v>
      </c>
      <c r="O89" s="79">
        <f t="shared" si="66"/>
        <v>0.99999999999999956</v>
      </c>
      <c r="P89" s="49">
        <v>0</v>
      </c>
      <c r="Q89" s="79">
        <f t="shared" ref="Q89" si="82">IFERROR(P89/$K89,0)</f>
        <v>0</v>
      </c>
      <c r="R89" s="50" t="s">
        <v>44</v>
      </c>
      <c r="S89" s="50" t="s">
        <v>131</v>
      </c>
    </row>
    <row r="90" spans="1:19" s="46" customFormat="1" ht="27.75" customHeight="1" x14ac:dyDescent="0.15">
      <c r="A90" s="51" t="s">
        <v>24</v>
      </c>
      <c r="B90" s="51" t="s">
        <v>25</v>
      </c>
      <c r="C90" s="51" t="s">
        <v>43</v>
      </c>
      <c r="D90" s="56" t="s">
        <v>27</v>
      </c>
      <c r="E90" s="56" t="s">
        <v>150</v>
      </c>
      <c r="F90" s="51" t="s">
        <v>52</v>
      </c>
      <c r="G90" s="47" t="s">
        <v>199</v>
      </c>
      <c r="H90" s="47">
        <v>0</v>
      </c>
      <c r="I90" s="47">
        <v>0</v>
      </c>
      <c r="J90" s="47">
        <v>1151174146</v>
      </c>
      <c r="K90" s="48">
        <v>1151174146</v>
      </c>
      <c r="L90" s="49">
        <v>927175775.1263634</v>
      </c>
      <c r="M90" s="79">
        <f t="shared" si="66"/>
        <v>0.80541747601614688</v>
      </c>
      <c r="N90" s="49">
        <v>806010991.98892426</v>
      </c>
      <c r="O90" s="79">
        <f t="shared" si="66"/>
        <v>0.7001642581963653</v>
      </c>
      <c r="P90" s="49">
        <v>317910084.50937897</v>
      </c>
      <c r="Q90" s="79">
        <f t="shared" ref="Q90" si="83">IFERROR(P90/$K90,0)</f>
        <v>0.27616159172269922</v>
      </c>
      <c r="R90" s="50" t="s">
        <v>45</v>
      </c>
      <c r="S90" s="50" t="s">
        <v>144</v>
      </c>
    </row>
    <row r="91" spans="1:19" s="46" customFormat="1" ht="27.75" customHeight="1" x14ac:dyDescent="0.15">
      <c r="A91" s="51" t="s">
        <v>24</v>
      </c>
      <c r="B91" s="51" t="s">
        <v>25</v>
      </c>
      <c r="C91" s="51" t="s">
        <v>43</v>
      </c>
      <c r="D91" s="56" t="s">
        <v>27</v>
      </c>
      <c r="E91" s="56" t="s">
        <v>150</v>
      </c>
      <c r="F91" s="51" t="s">
        <v>52</v>
      </c>
      <c r="G91" s="47" t="s">
        <v>200</v>
      </c>
      <c r="H91" s="47">
        <v>0</v>
      </c>
      <c r="I91" s="47">
        <v>0</v>
      </c>
      <c r="J91" s="47">
        <v>3059434656.686667</v>
      </c>
      <c r="K91" s="48">
        <v>2845644697</v>
      </c>
      <c r="L91" s="49">
        <v>2878824543.4636364</v>
      </c>
      <c r="M91" s="79">
        <f t="shared" si="66"/>
        <v>1.0116598697295611</v>
      </c>
      <c r="N91" s="49">
        <v>2184402201.5210757</v>
      </c>
      <c r="O91" s="79">
        <f t="shared" si="66"/>
        <v>0.76762998691437678</v>
      </c>
      <c r="P91" s="49">
        <v>1148958323.0006211</v>
      </c>
      <c r="Q91" s="79">
        <f t="shared" ref="Q91" si="84">IFERROR(P91/$K91,0)</f>
        <v>0.40376028820882026</v>
      </c>
      <c r="R91" s="50" t="s">
        <v>45</v>
      </c>
      <c r="S91" s="50" t="s">
        <v>47</v>
      </c>
    </row>
    <row r="92" spans="1:19" s="46" customFormat="1" ht="27.75" customHeight="1" x14ac:dyDescent="0.15">
      <c r="A92" s="51" t="s">
        <v>30</v>
      </c>
      <c r="B92" s="51" t="s">
        <v>31</v>
      </c>
      <c r="C92" s="51" t="s">
        <v>40</v>
      </c>
      <c r="D92" s="56" t="s">
        <v>33</v>
      </c>
      <c r="E92" s="56" t="s">
        <v>203</v>
      </c>
      <c r="F92" s="51" t="s">
        <v>28</v>
      </c>
      <c r="G92" s="47" t="s">
        <v>204</v>
      </c>
      <c r="H92" s="47">
        <v>7701267.4289999995</v>
      </c>
      <c r="I92" s="47">
        <v>13600000</v>
      </c>
      <c r="J92" s="47">
        <v>30166666.666666701</v>
      </c>
      <c r="K92" s="48">
        <v>37867934.095666699</v>
      </c>
      <c r="L92" s="49">
        <v>36201267.413443476</v>
      </c>
      <c r="M92" s="79">
        <f t="shared" si="66"/>
        <v>0.95598738822105578</v>
      </c>
      <c r="N92" s="49">
        <v>28500000</v>
      </c>
      <c r="O92" s="79">
        <f t="shared" si="66"/>
        <v>0.75261565439508116</v>
      </c>
      <c r="P92" s="49">
        <v>14250000</v>
      </c>
      <c r="Q92" s="79">
        <f t="shared" ref="Q92" si="85">IFERROR(P92/$K92,0)</f>
        <v>0.37630782719754058</v>
      </c>
      <c r="R92" s="50" t="s">
        <v>151</v>
      </c>
      <c r="S92" s="50" t="s">
        <v>132</v>
      </c>
    </row>
    <row r="93" spans="1:19" s="46" customFormat="1" ht="27.75" customHeight="1" x14ac:dyDescent="0.15">
      <c r="A93" s="51" t="s">
        <v>30</v>
      </c>
      <c r="B93" s="51" t="s">
        <v>31</v>
      </c>
      <c r="C93" s="51" t="s">
        <v>50</v>
      </c>
      <c r="D93" s="56" t="s">
        <v>33</v>
      </c>
      <c r="E93" s="56" t="s">
        <v>205</v>
      </c>
      <c r="F93" s="51" t="s">
        <v>28</v>
      </c>
      <c r="G93" s="47" t="s">
        <v>206</v>
      </c>
      <c r="H93" s="47">
        <v>4128481.9050000007</v>
      </c>
      <c r="I93" s="47">
        <v>6800000</v>
      </c>
      <c r="J93" s="47">
        <v>5330280.5205293503</v>
      </c>
      <c r="K93" s="48">
        <v>9458762.4255293515</v>
      </c>
      <c r="L93" s="49">
        <v>6094841.896660489</v>
      </c>
      <c r="M93" s="79">
        <f t="shared" si="66"/>
        <v>0.64435933819528157</v>
      </c>
      <c r="N93" s="49">
        <v>2562368.9587919246</v>
      </c>
      <c r="O93" s="79">
        <f t="shared" si="66"/>
        <v>0.27089896579662998</v>
      </c>
      <c r="P93" s="49">
        <v>650302</v>
      </c>
      <c r="Q93" s="79">
        <f t="shared" ref="Q93" si="86">IFERROR(P93/$K93,0)</f>
        <v>6.8751277465731078E-2</v>
      </c>
      <c r="R93" s="50" t="s">
        <v>151</v>
      </c>
      <c r="S93" s="50" t="s">
        <v>35</v>
      </c>
    </row>
    <row r="94" spans="1:19" s="46" customFormat="1" ht="27.75" customHeight="1" x14ac:dyDescent="0.15">
      <c r="A94" s="51" t="s">
        <v>30</v>
      </c>
      <c r="B94" s="51" t="s">
        <v>31</v>
      </c>
      <c r="C94" s="51" t="s">
        <v>32</v>
      </c>
      <c r="D94" s="56" t="s">
        <v>33</v>
      </c>
      <c r="E94" s="56" t="s">
        <v>34</v>
      </c>
      <c r="F94" s="51" t="s">
        <v>28</v>
      </c>
      <c r="G94" s="47" t="s">
        <v>207</v>
      </c>
      <c r="H94" s="47">
        <v>2712321.2700000005</v>
      </c>
      <c r="I94" s="47">
        <v>2720000</v>
      </c>
      <c r="J94" s="47">
        <v>148023504</v>
      </c>
      <c r="K94" s="48">
        <v>150735825.27000001</v>
      </c>
      <c r="L94" s="49">
        <v>96072168.264521122</v>
      </c>
      <c r="M94" s="79">
        <f t="shared" si="66"/>
        <v>0.63735457773515602</v>
      </c>
      <c r="N94" s="49">
        <v>91112017.26843746</v>
      </c>
      <c r="O94" s="79">
        <f t="shared" si="66"/>
        <v>0.60444832610453691</v>
      </c>
      <c r="P94" s="49">
        <v>6726162.2484137658</v>
      </c>
      <c r="Q94" s="79">
        <f t="shared" ref="Q94" si="87">IFERROR(P94/$K94,0)</f>
        <v>4.4622187435307929E-2</v>
      </c>
      <c r="R94" s="50" t="s">
        <v>151</v>
      </c>
      <c r="S94" s="50" t="s">
        <v>35</v>
      </c>
    </row>
    <row r="95" spans="1:19" s="46" customFormat="1" ht="27.75" customHeight="1" x14ac:dyDescent="0.15">
      <c r="A95" s="51" t="s">
        <v>30</v>
      </c>
      <c r="B95" s="51" t="s">
        <v>31</v>
      </c>
      <c r="C95" s="51" t="s">
        <v>32</v>
      </c>
      <c r="D95" s="56" t="s">
        <v>33</v>
      </c>
      <c r="E95" s="56" t="s">
        <v>34</v>
      </c>
      <c r="F95" s="51" t="s">
        <v>28</v>
      </c>
      <c r="G95" s="47" t="s">
        <v>208</v>
      </c>
      <c r="H95" s="47">
        <v>4068481.9050000003</v>
      </c>
      <c r="I95" s="47">
        <v>4080000</v>
      </c>
      <c r="J95" s="47">
        <v>353477630</v>
      </c>
      <c r="K95" s="48">
        <v>357546111.90499997</v>
      </c>
      <c r="L95" s="49">
        <v>313616120.20678169</v>
      </c>
      <c r="M95" s="79">
        <f t="shared" si="66"/>
        <v>0.87713475203475155</v>
      </c>
      <c r="N95" s="49">
        <v>275948495.58537543</v>
      </c>
      <c r="O95" s="79">
        <f t="shared" si="66"/>
        <v>0.77178435563213443</v>
      </c>
      <c r="P95" s="49">
        <v>42552306.386023119</v>
      </c>
      <c r="Q95" s="79">
        <f t="shared" ref="Q95" si="88">IFERROR(P95/$K95,0)</f>
        <v>0.11901207975470664</v>
      </c>
      <c r="R95" s="50" t="s">
        <v>151</v>
      </c>
      <c r="S95" s="50" t="s">
        <v>35</v>
      </c>
    </row>
    <row r="96" spans="1:19" s="46" customFormat="1" ht="27.75" customHeight="1" x14ac:dyDescent="0.15">
      <c r="A96" s="51" t="s">
        <v>30</v>
      </c>
      <c r="B96" s="51" t="s">
        <v>31</v>
      </c>
      <c r="C96" s="51" t="s">
        <v>32</v>
      </c>
      <c r="D96" s="56" t="s">
        <v>33</v>
      </c>
      <c r="E96" s="56" t="s">
        <v>34</v>
      </c>
      <c r="F96" s="51" t="s">
        <v>28</v>
      </c>
      <c r="G96" s="76" t="s">
        <v>209</v>
      </c>
      <c r="H96" s="47">
        <v>5424642.540000001</v>
      </c>
      <c r="I96" s="47">
        <v>5440000</v>
      </c>
      <c r="J96" s="47">
        <v>126935151</v>
      </c>
      <c r="K96" s="48">
        <v>132359793.54000001</v>
      </c>
      <c r="L96" s="49">
        <v>66991710.529042251</v>
      </c>
      <c r="M96" s="79">
        <f t="shared" si="66"/>
        <v>0.50613338641085837</v>
      </c>
      <c r="N96" s="49">
        <v>62247746.753293499</v>
      </c>
      <c r="O96" s="79">
        <f t="shared" si="66"/>
        <v>0.47029196018262009</v>
      </c>
      <c r="P96" s="49">
        <v>15173081.496827532</v>
      </c>
      <c r="Q96" s="79">
        <f t="shared" ref="Q96" si="89">IFERROR(P96/$K96,0)</f>
        <v>0.11463512514653572</v>
      </c>
      <c r="R96" s="50" t="s">
        <v>151</v>
      </c>
      <c r="S96" s="50" t="s">
        <v>35</v>
      </c>
    </row>
    <row r="97" spans="1:19" s="46" customFormat="1" ht="27.75" customHeight="1" x14ac:dyDescent="0.15">
      <c r="A97" s="51" t="s">
        <v>30</v>
      </c>
      <c r="B97" s="51" t="s">
        <v>31</v>
      </c>
      <c r="C97" s="51" t="s">
        <v>32</v>
      </c>
      <c r="D97" s="56" t="s">
        <v>33</v>
      </c>
      <c r="E97" s="56" t="s">
        <v>34</v>
      </c>
      <c r="F97" s="51" t="s">
        <v>28</v>
      </c>
      <c r="G97" s="47" t="s">
        <v>210</v>
      </c>
      <c r="H97" s="47">
        <v>6780803.1750000007</v>
      </c>
      <c r="I97" s="47">
        <v>6800000</v>
      </c>
      <c r="J97" s="47">
        <v>312405547</v>
      </c>
      <c r="K97" s="48">
        <v>319186350.17500001</v>
      </c>
      <c r="L97" s="49">
        <v>315366056.16396105</v>
      </c>
      <c r="M97" s="79">
        <f t="shared" si="66"/>
        <v>0.98803114854709673</v>
      </c>
      <c r="N97" s="49">
        <v>305382397.26925462</v>
      </c>
      <c r="O97" s="79">
        <f t="shared" si="66"/>
        <v>0.95675268413521719</v>
      </c>
      <c r="P97" s="49">
        <v>8286781.2484137658</v>
      </c>
      <c r="Q97" s="79">
        <f t="shared" ref="Q97" si="90">IFERROR(P97/$K97,0)</f>
        <v>2.5962204348244779E-2</v>
      </c>
      <c r="R97" s="50" t="s">
        <v>151</v>
      </c>
      <c r="S97" s="50" t="s">
        <v>35</v>
      </c>
    </row>
    <row r="98" spans="1:19" s="46" customFormat="1" ht="31.5" customHeight="1" x14ac:dyDescent="0.15">
      <c r="A98" s="51" t="s">
        <v>30</v>
      </c>
      <c r="B98" s="51" t="s">
        <v>31</v>
      </c>
      <c r="C98" s="51" t="s">
        <v>32</v>
      </c>
      <c r="D98" s="56" t="s">
        <v>33</v>
      </c>
      <c r="E98" s="56" t="s">
        <v>34</v>
      </c>
      <c r="F98" s="51" t="s">
        <v>28</v>
      </c>
      <c r="G98" s="47" t="s">
        <v>211</v>
      </c>
      <c r="H98" s="47">
        <v>2567089.1430000002</v>
      </c>
      <c r="I98" s="47">
        <v>4080000</v>
      </c>
      <c r="J98" s="47">
        <v>22293743</v>
      </c>
      <c r="K98" s="48">
        <v>24860832.142999999</v>
      </c>
      <c r="L98" s="49">
        <v>24586787.137814492</v>
      </c>
      <c r="M98" s="79">
        <f t="shared" si="66"/>
        <v>0.98897683699366157</v>
      </c>
      <c r="N98" s="49">
        <v>20448141.691962507</v>
      </c>
      <c r="O98" s="79">
        <f t="shared" si="66"/>
        <v>0.82250431418966152</v>
      </c>
      <c r="P98" s="49">
        <v>4264406.0042939298</v>
      </c>
      <c r="Q98" s="79">
        <f t="shared" ref="Q98" si="91">IFERROR(P98/$K98,0)</f>
        <v>0.17153110482243644</v>
      </c>
      <c r="R98" s="50" t="s">
        <v>151</v>
      </c>
      <c r="S98" s="50" t="s">
        <v>35</v>
      </c>
    </row>
    <row r="99" spans="1:19" s="46" customFormat="1" ht="27.75" customHeight="1" x14ac:dyDescent="0.15">
      <c r="A99" s="51" t="s">
        <v>30</v>
      </c>
      <c r="B99" s="51" t="s">
        <v>31</v>
      </c>
      <c r="C99" s="51" t="s">
        <v>32</v>
      </c>
      <c r="D99" s="56" t="s">
        <v>33</v>
      </c>
      <c r="E99" s="56" t="s">
        <v>34</v>
      </c>
      <c r="F99" s="51" t="s">
        <v>28</v>
      </c>
      <c r="G99" s="47" t="s">
        <v>212</v>
      </c>
      <c r="H99" s="47">
        <v>14597302.731000002</v>
      </c>
      <c r="I99" s="47">
        <v>21480000</v>
      </c>
      <c r="J99" s="47">
        <v>2099429130</v>
      </c>
      <c r="K99" s="48">
        <v>2114026432.7309999</v>
      </c>
      <c r="L99" s="49">
        <v>2094473533.9015136</v>
      </c>
      <c r="M99" s="79">
        <f t="shared" si="66"/>
        <v>0.99075087306064236</v>
      </c>
      <c r="N99" s="49">
        <v>658198712.14008546</v>
      </c>
      <c r="O99" s="79">
        <f t="shared" si="66"/>
        <v>0.31134838332640574</v>
      </c>
      <c r="P99" s="49">
        <v>300451824.14490801</v>
      </c>
      <c r="Q99" s="79">
        <f t="shared" ref="Q99" si="92">IFERROR(P99/$K99,0)</f>
        <v>0.14212302149730929</v>
      </c>
      <c r="R99" s="50" t="s">
        <v>151</v>
      </c>
      <c r="S99" s="50" t="s">
        <v>35</v>
      </c>
    </row>
    <row r="100" spans="1:19" s="46" customFormat="1" ht="27.75" customHeight="1" x14ac:dyDescent="0.15">
      <c r="A100" s="51" t="s">
        <v>30</v>
      </c>
      <c r="B100" s="51" t="s">
        <v>31</v>
      </c>
      <c r="C100" s="51" t="s">
        <v>32</v>
      </c>
      <c r="D100" s="56" t="s">
        <v>33</v>
      </c>
      <c r="E100" s="56" t="s">
        <v>34</v>
      </c>
      <c r="F100" s="51" t="s">
        <v>28</v>
      </c>
      <c r="G100" s="47" t="s">
        <v>213</v>
      </c>
      <c r="H100" s="47">
        <v>9703124.4450000003</v>
      </c>
      <c r="I100" s="47">
        <v>9520000</v>
      </c>
      <c r="J100" s="47">
        <v>304150714.5</v>
      </c>
      <c r="K100" s="48">
        <v>313853838.94499999</v>
      </c>
      <c r="L100" s="49">
        <v>139900290.41539973</v>
      </c>
      <c r="M100" s="79">
        <f t="shared" si="66"/>
        <v>0.44574981426279758</v>
      </c>
      <c r="N100" s="49">
        <v>126875437.75323349</v>
      </c>
      <c r="O100" s="79">
        <f t="shared" si="66"/>
        <v>0.40425007442864908</v>
      </c>
      <c r="P100" s="49">
        <v>63295946.471119858</v>
      </c>
      <c r="Q100" s="79">
        <f t="shared" ref="Q100" si="93">IFERROR(P100/$K100,0)</f>
        <v>0.20167332247356035</v>
      </c>
      <c r="R100" s="50" t="s">
        <v>151</v>
      </c>
      <c r="S100" s="50" t="s">
        <v>35</v>
      </c>
    </row>
    <row r="101" spans="1:19" s="46" customFormat="1" ht="27.75" customHeight="1" x14ac:dyDescent="0.15">
      <c r="A101" s="51" t="s">
        <v>30</v>
      </c>
      <c r="B101" s="51" t="s">
        <v>31</v>
      </c>
      <c r="C101" s="51" t="s">
        <v>32</v>
      </c>
      <c r="D101" s="56" t="s">
        <v>33</v>
      </c>
      <c r="E101" s="56" t="s">
        <v>152</v>
      </c>
      <c r="F101" s="51" t="s">
        <v>28</v>
      </c>
      <c r="G101" s="47" t="s">
        <v>214</v>
      </c>
      <c r="H101" s="47">
        <v>10543946</v>
      </c>
      <c r="I101" s="47">
        <v>11070400</v>
      </c>
      <c r="J101" s="47">
        <v>1221429506.8600001</v>
      </c>
      <c r="K101" s="48">
        <v>1241973452.8600001</v>
      </c>
      <c r="L101" s="49">
        <v>1164575000.26</v>
      </c>
      <c r="M101" s="79">
        <f t="shared" si="66"/>
        <v>0.93768107327755834</v>
      </c>
      <c r="N101" s="49">
        <v>550549197</v>
      </c>
      <c r="O101" s="79">
        <f t="shared" si="66"/>
        <v>0.44328580110323818</v>
      </c>
      <c r="P101" s="49">
        <v>82008201</v>
      </c>
      <c r="Q101" s="79">
        <f t="shared" ref="Q101" si="94">IFERROR(P101/$K101,0)</f>
        <v>6.6030558713757195E-2</v>
      </c>
      <c r="R101" s="50" t="s">
        <v>151</v>
      </c>
      <c r="S101" s="50" t="s">
        <v>35</v>
      </c>
    </row>
    <row r="102" spans="1:19" s="46" customFormat="1" ht="27.75" customHeight="1" x14ac:dyDescent="0.15">
      <c r="A102" s="51" t="s">
        <v>30</v>
      </c>
      <c r="B102" s="51" t="s">
        <v>31</v>
      </c>
      <c r="C102" s="51" t="s">
        <v>145</v>
      </c>
      <c r="D102" s="56" t="s">
        <v>33</v>
      </c>
      <c r="E102" s="56" t="s">
        <v>108</v>
      </c>
      <c r="F102" s="51" t="s">
        <v>28</v>
      </c>
      <c r="G102" s="47" t="s">
        <v>215</v>
      </c>
      <c r="H102" s="47">
        <v>0</v>
      </c>
      <c r="I102" s="47">
        <v>0</v>
      </c>
      <c r="J102" s="47">
        <v>40000000</v>
      </c>
      <c r="K102" s="48">
        <v>40000000</v>
      </c>
      <c r="L102" s="49">
        <v>12158500</v>
      </c>
      <c r="M102" s="79">
        <f t="shared" si="66"/>
        <v>0.30396250000000002</v>
      </c>
      <c r="N102" s="49">
        <v>11822792.427872626</v>
      </c>
      <c r="O102" s="79">
        <f t="shared" si="66"/>
        <v>0.29556981069681565</v>
      </c>
      <c r="P102" s="49">
        <v>0</v>
      </c>
      <c r="Q102" s="79">
        <f t="shared" ref="Q102" si="95">IFERROR(P102/$K102,0)</f>
        <v>0</v>
      </c>
      <c r="R102" s="50" t="s">
        <v>151</v>
      </c>
      <c r="S102" s="50" t="s">
        <v>35</v>
      </c>
    </row>
    <row r="103" spans="1:19" s="46" customFormat="1" ht="27.75" customHeight="1" x14ac:dyDescent="0.15">
      <c r="A103" s="51" t="s">
        <v>30</v>
      </c>
      <c r="B103" s="51" t="s">
        <v>31</v>
      </c>
      <c r="C103" s="51" t="s">
        <v>36</v>
      </c>
      <c r="D103" s="56" t="s">
        <v>33</v>
      </c>
      <c r="E103" s="56" t="s">
        <v>153</v>
      </c>
      <c r="F103" s="51" t="s">
        <v>28</v>
      </c>
      <c r="G103" s="47" t="s">
        <v>216</v>
      </c>
      <c r="H103" s="47">
        <v>0</v>
      </c>
      <c r="I103" s="47">
        <v>0</v>
      </c>
      <c r="J103" s="47">
        <v>200000000</v>
      </c>
      <c r="K103" s="48">
        <v>200000000</v>
      </c>
      <c r="L103" s="49">
        <v>87585180</v>
      </c>
      <c r="M103" s="79">
        <f t="shared" si="66"/>
        <v>0.43792589999999998</v>
      </c>
      <c r="N103" s="49">
        <v>85166871.151693121</v>
      </c>
      <c r="O103" s="79">
        <f t="shared" si="66"/>
        <v>0.42583435575846562</v>
      </c>
      <c r="P103" s="49">
        <v>0</v>
      </c>
      <c r="Q103" s="79">
        <f t="shared" ref="Q103" si="96">IFERROR(P103/$K103,0)</f>
        <v>0</v>
      </c>
      <c r="R103" s="50" t="s">
        <v>151</v>
      </c>
      <c r="S103" s="50" t="s">
        <v>35</v>
      </c>
    </row>
    <row r="104" spans="1:19" s="46" customFormat="1" ht="27.75" customHeight="1" x14ac:dyDescent="0.15">
      <c r="A104" s="51" t="s">
        <v>30</v>
      </c>
      <c r="B104" s="51" t="s">
        <v>31</v>
      </c>
      <c r="C104" s="51" t="s">
        <v>36</v>
      </c>
      <c r="D104" s="56" t="s">
        <v>33</v>
      </c>
      <c r="E104" s="56" t="s">
        <v>153</v>
      </c>
      <c r="F104" s="51" t="s">
        <v>28</v>
      </c>
      <c r="G104" s="47" t="s">
        <v>217</v>
      </c>
      <c r="H104" s="47">
        <v>0</v>
      </c>
      <c r="I104" s="47">
        <v>0</v>
      </c>
      <c r="J104" s="47">
        <v>0</v>
      </c>
      <c r="K104" s="48">
        <v>50000000</v>
      </c>
      <c r="L104" s="49">
        <v>0</v>
      </c>
      <c r="M104" s="79">
        <f t="shared" si="66"/>
        <v>0</v>
      </c>
      <c r="N104" s="49">
        <v>0</v>
      </c>
      <c r="O104" s="79">
        <f t="shared" si="66"/>
        <v>0</v>
      </c>
      <c r="P104" s="49">
        <v>0</v>
      </c>
      <c r="Q104" s="79">
        <f t="shared" ref="Q104" si="97">IFERROR(P104/$K104,0)</f>
        <v>0</v>
      </c>
      <c r="R104" s="50" t="s">
        <v>151</v>
      </c>
      <c r="S104" s="50" t="s">
        <v>35</v>
      </c>
    </row>
    <row r="105" spans="1:19" s="46" customFormat="1" ht="27.75" customHeight="1" x14ac:dyDescent="0.15">
      <c r="A105" s="51" t="s">
        <v>30</v>
      </c>
      <c r="B105" s="51" t="s">
        <v>31</v>
      </c>
      <c r="C105" s="51" t="s">
        <v>78</v>
      </c>
      <c r="D105" s="56" t="s">
        <v>33</v>
      </c>
      <c r="E105" s="56" t="s">
        <v>146</v>
      </c>
      <c r="F105" s="51" t="s">
        <v>28</v>
      </c>
      <c r="G105" s="47" t="s">
        <v>218</v>
      </c>
      <c r="H105" s="47">
        <v>0</v>
      </c>
      <c r="I105" s="47">
        <v>0</v>
      </c>
      <c r="J105" s="47">
        <v>36851587</v>
      </c>
      <c r="K105" s="48">
        <v>36851587</v>
      </c>
      <c r="L105" s="49">
        <v>36851584</v>
      </c>
      <c r="M105" s="79">
        <f t="shared" si="66"/>
        <v>0.9999999185923798</v>
      </c>
      <c r="N105" s="49">
        <v>36851584</v>
      </c>
      <c r="O105" s="79">
        <f t="shared" si="66"/>
        <v>0.9999999185923798</v>
      </c>
      <c r="P105" s="49">
        <v>16750720</v>
      </c>
      <c r="Q105" s="79">
        <f t="shared" ref="Q105" si="98">IFERROR(P105/$K105,0)</f>
        <v>0.45454541754199079</v>
      </c>
      <c r="R105" s="50" t="s">
        <v>151</v>
      </c>
      <c r="S105" s="50" t="s">
        <v>134</v>
      </c>
    </row>
    <row r="106" spans="1:19" s="46" customFormat="1" ht="27.75" customHeight="1" x14ac:dyDescent="0.15">
      <c r="A106" s="51" t="s">
        <v>30</v>
      </c>
      <c r="B106" s="51" t="s">
        <v>31</v>
      </c>
      <c r="C106" s="51" t="s">
        <v>37</v>
      </c>
      <c r="D106" s="56" t="s">
        <v>33</v>
      </c>
      <c r="E106" s="56" t="s">
        <v>38</v>
      </c>
      <c r="F106" s="51" t="s">
        <v>28</v>
      </c>
      <c r="G106" s="47" t="s">
        <v>219</v>
      </c>
      <c r="H106" s="47">
        <v>8256963.8100000015</v>
      </c>
      <c r="I106" s="47">
        <v>13600000</v>
      </c>
      <c r="J106" s="47">
        <v>104858723</v>
      </c>
      <c r="K106" s="48">
        <v>113115686.81</v>
      </c>
      <c r="L106" s="49">
        <v>109152002.86006397</v>
      </c>
      <c r="M106" s="79">
        <f t="shared" si="66"/>
        <v>0.96495902503254194</v>
      </c>
      <c r="N106" s="49">
        <v>100729359</v>
      </c>
      <c r="O106" s="79">
        <f t="shared" si="66"/>
        <v>0.89049858459680065</v>
      </c>
      <c r="P106" s="49">
        <v>39761592</v>
      </c>
      <c r="Q106" s="79">
        <f t="shared" ref="Q106" si="99">IFERROR(P106/$K106,0)</f>
        <v>0.35151262500653335</v>
      </c>
      <c r="R106" s="50" t="s">
        <v>151</v>
      </c>
      <c r="S106" s="50" t="s">
        <v>134</v>
      </c>
    </row>
    <row r="107" spans="1:19" s="46" customFormat="1" ht="27.75" customHeight="1" x14ac:dyDescent="0.15">
      <c r="A107" s="51" t="s">
        <v>24</v>
      </c>
      <c r="B107" s="51" t="s">
        <v>25</v>
      </c>
      <c r="C107" s="51" t="s">
        <v>37</v>
      </c>
      <c r="D107" s="56" t="s">
        <v>99</v>
      </c>
      <c r="E107" s="56" t="s">
        <v>107</v>
      </c>
      <c r="F107" s="51" t="s">
        <v>28</v>
      </c>
      <c r="G107" s="77" t="s">
        <v>220</v>
      </c>
      <c r="H107" s="47">
        <v>8256963.8100000015</v>
      </c>
      <c r="I107" s="47">
        <v>13600000</v>
      </c>
      <c r="J107" s="47">
        <v>52187089.5</v>
      </c>
      <c r="K107" s="48">
        <v>60444053.310000002</v>
      </c>
      <c r="L107" s="49">
        <v>59615686.860063978</v>
      </c>
      <c r="M107" s="79">
        <f t="shared" si="66"/>
        <v>0.9862953193147459</v>
      </c>
      <c r="N107" s="49">
        <v>51358723</v>
      </c>
      <c r="O107" s="79">
        <f t="shared" si="66"/>
        <v>0.84969025383847141</v>
      </c>
      <c r="P107" s="49">
        <v>19880796</v>
      </c>
      <c r="Q107" s="79">
        <f t="shared" ref="Q107" si="100">IFERROR(P107/$K107,0)</f>
        <v>0.32891235632456955</v>
      </c>
      <c r="R107" s="50" t="s">
        <v>151</v>
      </c>
      <c r="S107" s="50" t="s">
        <v>134</v>
      </c>
    </row>
    <row r="108" spans="1:19" s="46" customFormat="1" ht="27.75" customHeight="1" x14ac:dyDescent="0.15">
      <c r="A108" s="51" t="s">
        <v>30</v>
      </c>
      <c r="B108" s="51" t="s">
        <v>31</v>
      </c>
      <c r="C108" s="51" t="s">
        <v>32</v>
      </c>
      <c r="D108" s="56" t="s">
        <v>33</v>
      </c>
      <c r="E108" s="56" t="s">
        <v>38</v>
      </c>
      <c r="F108" s="51" t="s">
        <v>28</v>
      </c>
      <c r="G108" s="77" t="s">
        <v>221</v>
      </c>
      <c r="H108" s="47">
        <v>0</v>
      </c>
      <c r="I108" s="47">
        <v>0</v>
      </c>
      <c r="J108" s="47">
        <v>168928849.46666667</v>
      </c>
      <c r="K108" s="48">
        <v>168928849.46666667</v>
      </c>
      <c r="L108" s="49">
        <v>160910074.96000001</v>
      </c>
      <c r="M108" s="79">
        <f t="shared" si="66"/>
        <v>0.9525316455301559</v>
      </c>
      <c r="N108" s="49">
        <v>158237151</v>
      </c>
      <c r="O108" s="79">
        <f t="shared" si="66"/>
        <v>0.93670886588985869</v>
      </c>
      <c r="P108" s="49">
        <v>64150196</v>
      </c>
      <c r="Q108" s="79">
        <f t="shared" ref="Q108" si="101">IFERROR(P108/$K108,0)</f>
        <v>0.37974683544303794</v>
      </c>
      <c r="R108" s="50" t="s">
        <v>151</v>
      </c>
      <c r="S108" s="50" t="s">
        <v>136</v>
      </c>
    </row>
    <row r="109" spans="1:19" s="46" customFormat="1" ht="27.75" customHeight="1" x14ac:dyDescent="0.15">
      <c r="A109" s="51" t="s">
        <v>30</v>
      </c>
      <c r="B109" s="51" t="s">
        <v>31</v>
      </c>
      <c r="C109" s="51" t="s">
        <v>32</v>
      </c>
      <c r="D109" s="56" t="s">
        <v>33</v>
      </c>
      <c r="E109" s="56" t="s">
        <v>38</v>
      </c>
      <c r="F109" s="51" t="s">
        <v>28</v>
      </c>
      <c r="G109" s="77" t="s">
        <v>222</v>
      </c>
      <c r="H109" s="47">
        <v>0</v>
      </c>
      <c r="I109" s="47">
        <v>0</v>
      </c>
      <c r="J109" s="47">
        <v>38622350.954590477</v>
      </c>
      <c r="K109" s="48">
        <v>38622350.954590477</v>
      </c>
      <c r="L109" s="49">
        <v>0</v>
      </c>
      <c r="M109" s="79">
        <f t="shared" si="66"/>
        <v>0</v>
      </c>
      <c r="N109" s="49">
        <v>0</v>
      </c>
      <c r="O109" s="79">
        <f t="shared" si="66"/>
        <v>0</v>
      </c>
      <c r="P109" s="49">
        <v>0</v>
      </c>
      <c r="Q109" s="79">
        <f t="shared" ref="Q109" si="102">IFERROR(P109/$K109,0)</f>
        <v>0</v>
      </c>
      <c r="R109" s="50" t="s">
        <v>151</v>
      </c>
      <c r="S109" s="50" t="s">
        <v>136</v>
      </c>
    </row>
    <row r="110" spans="1:19" s="46" customFormat="1" ht="31.5" customHeight="1" x14ac:dyDescent="0.15">
      <c r="A110" s="51" t="s">
        <v>30</v>
      </c>
      <c r="B110" s="51" t="s">
        <v>31</v>
      </c>
      <c r="C110" s="51" t="s">
        <v>32</v>
      </c>
      <c r="D110" s="56" t="s">
        <v>33</v>
      </c>
      <c r="E110" s="56" t="s">
        <v>152</v>
      </c>
      <c r="F110" s="51" t="s">
        <v>28</v>
      </c>
      <c r="G110" s="47" t="s">
        <v>223</v>
      </c>
      <c r="H110" s="47">
        <v>18986248.890000001</v>
      </c>
      <c r="I110" s="47">
        <v>19040000</v>
      </c>
      <c r="J110" s="47">
        <v>58172684.730637804</v>
      </c>
      <c r="K110" s="48">
        <v>77158933.620637804</v>
      </c>
      <c r="L110" s="49">
        <v>59087471.390000001</v>
      </c>
      <c r="M110" s="79">
        <f t="shared" si="66"/>
        <v>0.76578911368204539</v>
      </c>
      <c r="N110" s="49">
        <v>45855245.5</v>
      </c>
      <c r="O110" s="79">
        <f t="shared" si="66"/>
        <v>0.59429599850943293</v>
      </c>
      <c r="P110" s="49">
        <v>17016494</v>
      </c>
      <c r="Q110" s="79">
        <f t="shared" ref="Q110" si="103">IFERROR(P110/$K110,0)</f>
        <v>0.22053822158382674</v>
      </c>
      <c r="R110" s="50" t="s">
        <v>151</v>
      </c>
      <c r="S110" s="50" t="s">
        <v>136</v>
      </c>
    </row>
    <row r="111" spans="1:19" s="46" customFormat="1" ht="27.75" customHeight="1" x14ac:dyDescent="0.15">
      <c r="A111" s="51" t="s">
        <v>30</v>
      </c>
      <c r="B111" s="51" t="s">
        <v>31</v>
      </c>
      <c r="C111" s="51" t="s">
        <v>40</v>
      </c>
      <c r="D111" s="56" t="s">
        <v>33</v>
      </c>
      <c r="E111" s="56" t="s">
        <v>41</v>
      </c>
      <c r="F111" s="51" t="s">
        <v>28</v>
      </c>
      <c r="G111" s="47" t="s">
        <v>224</v>
      </c>
      <c r="H111" s="47">
        <v>12835445.715000002</v>
      </c>
      <c r="I111" s="47">
        <v>20400000</v>
      </c>
      <c r="J111" s="47">
        <v>163000000</v>
      </c>
      <c r="K111" s="48">
        <v>175835445.715</v>
      </c>
      <c r="L111" s="49">
        <v>174752112.715</v>
      </c>
      <c r="M111" s="79">
        <f t="shared" si="66"/>
        <v>0.99383893847116633</v>
      </c>
      <c r="N111" s="49">
        <v>161916667</v>
      </c>
      <c r="O111" s="79">
        <f t="shared" si="66"/>
        <v>0.92084201988738934</v>
      </c>
      <c r="P111" s="49">
        <v>69000000</v>
      </c>
      <c r="Q111" s="79">
        <f t="shared" ref="Q111" si="104">IFERROR(P111/$K111,0)</f>
        <v>0.3924123473479717</v>
      </c>
      <c r="R111" s="50" t="s">
        <v>151</v>
      </c>
      <c r="S111" s="50" t="s">
        <v>136</v>
      </c>
    </row>
    <row r="112" spans="1:19" s="46" customFormat="1" ht="27.75" customHeight="1" x14ac:dyDescent="0.15">
      <c r="A112" s="51" t="s">
        <v>30</v>
      </c>
      <c r="B112" s="51" t="s">
        <v>31</v>
      </c>
      <c r="C112" s="51" t="s">
        <v>42</v>
      </c>
      <c r="D112" s="56" t="s">
        <v>33</v>
      </c>
      <c r="E112" s="56" t="s">
        <v>105</v>
      </c>
      <c r="F112" s="51" t="s">
        <v>28</v>
      </c>
      <c r="G112" s="47" t="s">
        <v>225</v>
      </c>
      <c r="H112" s="47">
        <v>0</v>
      </c>
      <c r="I112" s="47">
        <v>0</v>
      </c>
      <c r="J112" s="47">
        <v>1835966007.2204192</v>
      </c>
      <c r="K112" s="48">
        <v>1835966007.2204192</v>
      </c>
      <c r="L112" s="49">
        <v>0</v>
      </c>
      <c r="M112" s="79">
        <f t="shared" si="66"/>
        <v>0</v>
      </c>
      <c r="N112" s="49">
        <v>0</v>
      </c>
      <c r="O112" s="79">
        <f t="shared" si="66"/>
        <v>0</v>
      </c>
      <c r="P112" s="49">
        <v>0</v>
      </c>
      <c r="Q112" s="79">
        <f t="shared" ref="Q112" si="105">IFERROR(P112/$K112,0)</f>
        <v>0</v>
      </c>
      <c r="R112" s="50" t="s">
        <v>151</v>
      </c>
      <c r="S112" s="50" t="s">
        <v>137</v>
      </c>
    </row>
    <row r="113" spans="1:19" s="46" customFormat="1" ht="27.75" customHeight="1" x14ac:dyDescent="0.15">
      <c r="A113" s="51" t="s">
        <v>24</v>
      </c>
      <c r="B113" s="51" t="s">
        <v>25</v>
      </c>
      <c r="C113" s="51" t="s">
        <v>43</v>
      </c>
      <c r="D113" s="56" t="s">
        <v>27</v>
      </c>
      <c r="E113" s="56" t="s">
        <v>106</v>
      </c>
      <c r="F113" s="51" t="s">
        <v>28</v>
      </c>
      <c r="G113" s="47" t="s">
        <v>226</v>
      </c>
      <c r="H113" s="47">
        <v>0</v>
      </c>
      <c r="I113" s="47">
        <v>0</v>
      </c>
      <c r="J113" s="47">
        <v>24595340</v>
      </c>
      <c r="K113" s="48">
        <v>27278468</v>
      </c>
      <c r="L113" s="49">
        <v>24595340</v>
      </c>
      <c r="M113" s="79">
        <f t="shared" si="66"/>
        <v>0.90163934426229508</v>
      </c>
      <c r="N113" s="49">
        <v>24595340</v>
      </c>
      <c r="O113" s="79">
        <f t="shared" si="66"/>
        <v>0.90163934426229508</v>
      </c>
      <c r="P113" s="49">
        <v>2683128</v>
      </c>
      <c r="Q113" s="79">
        <f t="shared" ref="Q113" si="106">IFERROR(P113/$K113,0)</f>
        <v>9.8360655737704916E-2</v>
      </c>
      <c r="R113" s="50" t="s">
        <v>44</v>
      </c>
      <c r="S113" s="50" t="s">
        <v>142</v>
      </c>
    </row>
    <row r="114" spans="1:19" s="46" customFormat="1" ht="27.75" customHeight="1" x14ac:dyDescent="0.15">
      <c r="A114" s="51" t="s">
        <v>24</v>
      </c>
      <c r="B114" s="51" t="s">
        <v>25</v>
      </c>
      <c r="C114" s="51" t="s">
        <v>43</v>
      </c>
      <c r="D114" s="56" t="s">
        <v>27</v>
      </c>
      <c r="E114" s="56" t="s">
        <v>106</v>
      </c>
      <c r="F114" s="51" t="s">
        <v>28</v>
      </c>
      <c r="G114" s="47" t="s">
        <v>226</v>
      </c>
      <c r="H114" s="47">
        <v>0</v>
      </c>
      <c r="I114" s="47">
        <v>0</v>
      </c>
      <c r="J114" s="47">
        <v>238020005.62533331</v>
      </c>
      <c r="K114" s="48">
        <v>346527630.48000002</v>
      </c>
      <c r="L114" s="49">
        <v>232892071.44</v>
      </c>
      <c r="M114" s="79">
        <f t="shared" si="66"/>
        <v>0.67207359804874622</v>
      </c>
      <c r="N114" s="49">
        <v>166385190</v>
      </c>
      <c r="O114" s="79">
        <f t="shared" si="66"/>
        <v>0.48014985058919563</v>
      </c>
      <c r="P114" s="49">
        <v>76704815</v>
      </c>
      <c r="Q114" s="79">
        <f t="shared" ref="Q114" si="107">IFERROR(P114/$K114,0)</f>
        <v>0.22135266643456603</v>
      </c>
      <c r="R114" s="50" t="s">
        <v>44</v>
      </c>
      <c r="S114" s="50" t="s">
        <v>110</v>
      </c>
    </row>
    <row r="115" spans="1:19" s="46" customFormat="1" ht="27.75" customHeight="1" x14ac:dyDescent="0.15">
      <c r="A115" s="51" t="s">
        <v>24</v>
      </c>
      <c r="B115" s="51" t="s">
        <v>25</v>
      </c>
      <c r="C115" s="51" t="s">
        <v>43</v>
      </c>
      <c r="D115" s="56" t="s">
        <v>27</v>
      </c>
      <c r="E115" s="56" t="s">
        <v>106</v>
      </c>
      <c r="F115" s="51" t="s">
        <v>28</v>
      </c>
      <c r="G115" s="47" t="s">
        <v>227</v>
      </c>
      <c r="H115" s="47">
        <v>0</v>
      </c>
      <c r="I115" s="47">
        <v>0</v>
      </c>
      <c r="J115" s="47">
        <v>54711959</v>
      </c>
      <c r="K115" s="48">
        <v>60145673</v>
      </c>
      <c r="L115" s="49">
        <v>55086692</v>
      </c>
      <c r="M115" s="79">
        <f t="shared" si="66"/>
        <v>0.91588786445202797</v>
      </c>
      <c r="N115" s="49">
        <v>54711959</v>
      </c>
      <c r="O115" s="79">
        <f t="shared" si="66"/>
        <v>0.90965744119281866</v>
      </c>
      <c r="P115" s="49">
        <v>16863273</v>
      </c>
      <c r="Q115" s="79">
        <f t="shared" ref="Q115" si="108">IFERROR(P115/$K115,0)</f>
        <v>0.28037383503880653</v>
      </c>
      <c r="R115" s="50" t="s">
        <v>44</v>
      </c>
      <c r="S115" s="50" t="s">
        <v>110</v>
      </c>
    </row>
    <row r="116" spans="1:19" s="46" customFormat="1" ht="27.75" customHeight="1" x14ac:dyDescent="0.15">
      <c r="A116" s="51" t="s">
        <v>24</v>
      </c>
      <c r="B116" s="51" t="s">
        <v>25</v>
      </c>
      <c r="C116" s="51" t="s">
        <v>48</v>
      </c>
      <c r="D116" s="56" t="s">
        <v>99</v>
      </c>
      <c r="E116" s="56" t="s">
        <v>107</v>
      </c>
      <c r="F116" s="51" t="s">
        <v>28</v>
      </c>
      <c r="G116" s="47" t="s">
        <v>228</v>
      </c>
      <c r="H116" s="47">
        <v>0</v>
      </c>
      <c r="I116" s="47">
        <v>0</v>
      </c>
      <c r="J116" s="47">
        <v>150000000</v>
      </c>
      <c r="K116" s="48">
        <v>150000000</v>
      </c>
      <c r="L116" s="49">
        <v>0</v>
      </c>
      <c r="M116" s="79">
        <f t="shared" si="66"/>
        <v>0</v>
      </c>
      <c r="N116" s="49">
        <v>0</v>
      </c>
      <c r="O116" s="79">
        <f t="shared" si="66"/>
        <v>0</v>
      </c>
      <c r="P116" s="49">
        <v>0</v>
      </c>
      <c r="Q116" s="79">
        <f t="shared" ref="Q116" si="109">IFERROR(P116/$K116,0)</f>
        <v>0</v>
      </c>
      <c r="R116" s="50" t="s">
        <v>44</v>
      </c>
      <c r="S116" s="50" t="s">
        <v>147</v>
      </c>
    </row>
    <row r="117" spans="1:19" s="46" customFormat="1" ht="27.75" customHeight="1" x14ac:dyDescent="0.15">
      <c r="A117" s="51" t="s">
        <v>24</v>
      </c>
      <c r="B117" s="51" t="s">
        <v>25</v>
      </c>
      <c r="C117" s="51" t="s">
        <v>48</v>
      </c>
      <c r="D117" s="56" t="s">
        <v>99</v>
      </c>
      <c r="E117" s="56" t="s">
        <v>107</v>
      </c>
      <c r="F117" s="51" t="s">
        <v>28</v>
      </c>
      <c r="G117" s="47" t="s">
        <v>228</v>
      </c>
      <c r="H117" s="47">
        <v>0</v>
      </c>
      <c r="I117" s="47">
        <v>0</v>
      </c>
      <c r="J117" s="47">
        <v>1599770466.99</v>
      </c>
      <c r="K117" s="48">
        <v>1599770466.99</v>
      </c>
      <c r="L117" s="49">
        <v>58025250</v>
      </c>
      <c r="M117" s="79">
        <f t="shared" si="66"/>
        <v>3.627098461767185E-2</v>
      </c>
      <c r="N117" s="49">
        <v>0</v>
      </c>
      <c r="O117" s="79">
        <f t="shared" si="66"/>
        <v>0</v>
      </c>
      <c r="P117" s="49">
        <v>0</v>
      </c>
      <c r="Q117" s="79">
        <f t="shared" ref="Q117" si="110">IFERROR(P117/$K117,0)</f>
        <v>0</v>
      </c>
      <c r="R117" s="50" t="s">
        <v>44</v>
      </c>
      <c r="S117" s="50" t="s">
        <v>148</v>
      </c>
    </row>
    <row r="118" spans="1:19" s="46" customFormat="1" ht="27.75" customHeight="1" x14ac:dyDescent="0.15">
      <c r="A118" s="51" t="s">
        <v>24</v>
      </c>
      <c r="B118" s="51" t="s">
        <v>25</v>
      </c>
      <c r="C118" s="51" t="s">
        <v>48</v>
      </c>
      <c r="D118" s="56" t="s">
        <v>99</v>
      </c>
      <c r="E118" s="56" t="s">
        <v>107</v>
      </c>
      <c r="F118" s="51" t="s">
        <v>28</v>
      </c>
      <c r="G118" s="47" t="s">
        <v>229</v>
      </c>
      <c r="H118" s="47">
        <v>0</v>
      </c>
      <c r="I118" s="47">
        <v>0</v>
      </c>
      <c r="J118" s="47">
        <v>239550564</v>
      </c>
      <c r="K118" s="48">
        <v>239550564</v>
      </c>
      <c r="L118" s="49">
        <v>63469608</v>
      </c>
      <c r="M118" s="79">
        <f t="shared" si="66"/>
        <v>0.26495286398073353</v>
      </c>
      <c r="N118" s="49">
        <v>59712541</v>
      </c>
      <c r="O118" s="79">
        <f t="shared" si="66"/>
        <v>0.24926904784912132</v>
      </c>
      <c r="P118" s="49">
        <v>0</v>
      </c>
      <c r="Q118" s="79">
        <f t="shared" ref="Q118" si="111">IFERROR(P118/$K118,0)</f>
        <v>0</v>
      </c>
      <c r="R118" s="50" t="s">
        <v>44</v>
      </c>
      <c r="S118" s="50" t="s">
        <v>149</v>
      </c>
    </row>
    <row r="119" spans="1:19" s="46" customFormat="1" ht="31.5" customHeight="1" x14ac:dyDescent="0.15">
      <c r="A119" s="51" t="s">
        <v>24</v>
      </c>
      <c r="B119" s="51" t="s">
        <v>25</v>
      </c>
      <c r="C119" s="51" t="s">
        <v>48</v>
      </c>
      <c r="D119" s="56" t="s">
        <v>99</v>
      </c>
      <c r="E119" s="56" t="s">
        <v>107</v>
      </c>
      <c r="F119" s="51" t="s">
        <v>28</v>
      </c>
      <c r="G119" s="47" t="s">
        <v>229</v>
      </c>
      <c r="H119" s="47">
        <v>0</v>
      </c>
      <c r="I119" s="47">
        <v>0</v>
      </c>
      <c r="J119" s="47">
        <v>976965058.16645002</v>
      </c>
      <c r="K119" s="48">
        <v>976965058.16645002</v>
      </c>
      <c r="L119" s="49">
        <v>0</v>
      </c>
      <c r="M119" s="79">
        <f t="shared" si="66"/>
        <v>0</v>
      </c>
      <c r="N119" s="49">
        <v>0</v>
      </c>
      <c r="O119" s="79">
        <f t="shared" si="66"/>
        <v>0</v>
      </c>
      <c r="P119" s="49">
        <v>0</v>
      </c>
      <c r="Q119" s="79">
        <f t="shared" ref="Q119" si="112">IFERROR(P119/$K119,0)</f>
        <v>0</v>
      </c>
      <c r="R119" s="50" t="s">
        <v>44</v>
      </c>
      <c r="S119" s="50" t="s">
        <v>235</v>
      </c>
    </row>
    <row r="120" spans="1:19" s="46" customFormat="1" ht="27.75" customHeight="1" x14ac:dyDescent="0.15">
      <c r="A120" s="51" t="s">
        <v>24</v>
      </c>
      <c r="B120" s="51" t="s">
        <v>25</v>
      </c>
      <c r="C120" s="51" t="s">
        <v>48</v>
      </c>
      <c r="D120" s="56" t="s">
        <v>99</v>
      </c>
      <c r="E120" s="56" t="s">
        <v>107</v>
      </c>
      <c r="F120" s="51" t="s">
        <v>28</v>
      </c>
      <c r="G120" s="47" t="s">
        <v>229</v>
      </c>
      <c r="H120" s="47">
        <v>0</v>
      </c>
      <c r="I120" s="47">
        <v>0</v>
      </c>
      <c r="J120" s="47">
        <v>23034941.833549995</v>
      </c>
      <c r="K120" s="48">
        <v>23034941.833549995</v>
      </c>
      <c r="L120" s="49">
        <v>0</v>
      </c>
      <c r="M120" s="79">
        <f t="shared" si="66"/>
        <v>0</v>
      </c>
      <c r="N120" s="49">
        <v>0</v>
      </c>
      <c r="O120" s="79">
        <f t="shared" si="66"/>
        <v>0</v>
      </c>
      <c r="P120" s="49">
        <v>0</v>
      </c>
      <c r="Q120" s="79">
        <f t="shared" ref="Q120" si="113">IFERROR(P120/$K120,0)</f>
        <v>0</v>
      </c>
      <c r="R120" s="50" t="s">
        <v>44</v>
      </c>
      <c r="S120" s="50" t="s">
        <v>236</v>
      </c>
    </row>
    <row r="121" spans="1:19" s="46" customFormat="1" ht="27.75" customHeight="1" x14ac:dyDescent="0.15">
      <c r="A121" s="51" t="s">
        <v>24</v>
      </c>
      <c r="B121" s="51" t="s">
        <v>25</v>
      </c>
      <c r="C121" s="51" t="s">
        <v>43</v>
      </c>
      <c r="D121" s="56" t="s">
        <v>27</v>
      </c>
      <c r="E121" s="56" t="s">
        <v>154</v>
      </c>
      <c r="F121" s="51" t="s">
        <v>28</v>
      </c>
      <c r="G121" s="47" t="s">
        <v>230</v>
      </c>
      <c r="H121" s="47">
        <v>0</v>
      </c>
      <c r="I121" s="47">
        <v>0</v>
      </c>
      <c r="J121" s="47">
        <v>519925399</v>
      </c>
      <c r="K121" s="48">
        <v>469395042</v>
      </c>
      <c r="L121" s="49">
        <v>504813736.52999997</v>
      </c>
      <c r="M121" s="79">
        <f t="shared" si="66"/>
        <v>1.0754560473819406</v>
      </c>
      <c r="N121" s="49">
        <v>103344816</v>
      </c>
      <c r="O121" s="79">
        <f t="shared" si="66"/>
        <v>0.22016597269470095</v>
      </c>
      <c r="P121" s="49">
        <v>19456554</v>
      </c>
      <c r="Q121" s="79">
        <f t="shared" ref="Q121" si="114">IFERROR(P121/$K121,0)</f>
        <v>4.1450275906408061E-2</v>
      </c>
      <c r="R121" s="50" t="s">
        <v>45</v>
      </c>
      <c r="S121" s="50" t="s">
        <v>46</v>
      </c>
    </row>
    <row r="122" spans="1:19" s="46" customFormat="1" ht="27.75" customHeight="1" x14ac:dyDescent="0.15">
      <c r="A122" s="51" t="s">
        <v>24</v>
      </c>
      <c r="B122" s="51" t="s">
        <v>25</v>
      </c>
      <c r="C122" s="51" t="s">
        <v>43</v>
      </c>
      <c r="D122" s="56" t="s">
        <v>27</v>
      </c>
      <c r="E122" s="56" t="s">
        <v>106</v>
      </c>
      <c r="F122" s="51" t="s">
        <v>28</v>
      </c>
      <c r="G122" s="47" t="s">
        <v>226</v>
      </c>
      <c r="H122" s="47">
        <v>0</v>
      </c>
      <c r="I122" s="47">
        <v>0</v>
      </c>
      <c r="J122" s="47">
        <v>591235268.12976122</v>
      </c>
      <c r="K122" s="48">
        <v>1759466347.7164278</v>
      </c>
      <c r="L122" s="49">
        <v>564118336</v>
      </c>
      <c r="M122" s="79">
        <f t="shared" si="66"/>
        <v>0.32061899719318682</v>
      </c>
      <c r="N122" s="49">
        <v>340249909</v>
      </c>
      <c r="O122" s="79">
        <f t="shared" si="66"/>
        <v>0.19338244771865218</v>
      </c>
      <c r="P122" s="49">
        <v>106583658</v>
      </c>
      <c r="Q122" s="79">
        <f t="shared" ref="Q122" si="115">IFERROR(P122/$K122,0)</f>
        <v>6.0577264315587825E-2</v>
      </c>
      <c r="R122" s="50" t="s">
        <v>45</v>
      </c>
      <c r="S122" s="50" t="s">
        <v>47</v>
      </c>
    </row>
    <row r="123" spans="1:19" s="46" customFormat="1" ht="27.75" customHeight="1" x14ac:dyDescent="0.15">
      <c r="A123" s="51" t="s">
        <v>24</v>
      </c>
      <c r="B123" s="51" t="s">
        <v>25</v>
      </c>
      <c r="C123" s="51" t="s">
        <v>43</v>
      </c>
      <c r="D123" s="56" t="s">
        <v>27</v>
      </c>
      <c r="E123" s="56" t="s">
        <v>106</v>
      </c>
      <c r="F123" s="51" t="s">
        <v>28</v>
      </c>
      <c r="G123" s="47" t="s">
        <v>231</v>
      </c>
      <c r="H123" s="47">
        <v>0</v>
      </c>
      <c r="I123" s="47">
        <v>0</v>
      </c>
      <c r="J123" s="47">
        <v>3266308874.4784732</v>
      </c>
      <c r="K123" s="48">
        <v>3295090969.7451396</v>
      </c>
      <c r="L123" s="49">
        <v>3266961052</v>
      </c>
      <c r="M123" s="79">
        <f t="shared" si="66"/>
        <v>0.99146308311259912</v>
      </c>
      <c r="N123" s="49">
        <v>3259214309</v>
      </c>
      <c r="O123" s="79">
        <f t="shared" si="66"/>
        <v>0.98911208792881533</v>
      </c>
      <c r="P123" s="49">
        <v>36511546</v>
      </c>
      <c r="Q123" s="79">
        <f t="shared" ref="Q123" si="116">IFERROR(P123/$K123,0)</f>
        <v>1.1080588164406279E-2</v>
      </c>
      <c r="R123" s="50" t="s">
        <v>45</v>
      </c>
      <c r="S123" s="50" t="s">
        <v>47</v>
      </c>
    </row>
    <row r="124" spans="1:19" s="46" customFormat="1" ht="27.75" customHeight="1" x14ac:dyDescent="0.15">
      <c r="A124" s="51" t="s">
        <v>24</v>
      </c>
      <c r="B124" s="51" t="s">
        <v>25</v>
      </c>
      <c r="C124" s="51" t="s">
        <v>43</v>
      </c>
      <c r="D124" s="56" t="s">
        <v>27</v>
      </c>
      <c r="E124" s="56" t="s">
        <v>106</v>
      </c>
      <c r="F124" s="51" t="s">
        <v>28</v>
      </c>
      <c r="G124" s="47" t="s">
        <v>227</v>
      </c>
      <c r="H124" s="47">
        <v>0</v>
      </c>
      <c r="I124" s="47">
        <v>0</v>
      </c>
      <c r="J124" s="47">
        <v>2156836574.6959467</v>
      </c>
      <c r="K124" s="48">
        <v>1224143716.5292799</v>
      </c>
      <c r="L124" s="49">
        <v>1189462602</v>
      </c>
      <c r="M124" s="79">
        <f t="shared" si="66"/>
        <v>0.97166908259137363</v>
      </c>
      <c r="N124" s="49">
        <v>1187355517</v>
      </c>
      <c r="O124" s="79">
        <f t="shared" si="66"/>
        <v>0.96994781002219033</v>
      </c>
      <c r="P124" s="49">
        <v>35612572</v>
      </c>
      <c r="Q124" s="79">
        <f t="shared" ref="Q124" si="117">IFERROR(P124/$K124,0)</f>
        <v>2.9091822732194853E-2</v>
      </c>
      <c r="R124" s="50" t="s">
        <v>45</v>
      </c>
      <c r="S124" s="50" t="s">
        <v>47</v>
      </c>
    </row>
    <row r="125" spans="1:19" s="46" customFormat="1" ht="27.75" customHeight="1" x14ac:dyDescent="0.15">
      <c r="A125" s="51" t="s">
        <v>24</v>
      </c>
      <c r="B125" s="51" t="s">
        <v>25</v>
      </c>
      <c r="C125" s="51" t="s">
        <v>43</v>
      </c>
      <c r="D125" s="56" t="s">
        <v>27</v>
      </c>
      <c r="E125" s="56" t="s">
        <v>106</v>
      </c>
      <c r="F125" s="51" t="s">
        <v>28</v>
      </c>
      <c r="G125" s="47" t="s">
        <v>232</v>
      </c>
      <c r="H125" s="47">
        <v>0</v>
      </c>
      <c r="I125" s="47">
        <v>0</v>
      </c>
      <c r="J125" s="47">
        <v>500000000</v>
      </c>
      <c r="K125" s="48">
        <v>500000000</v>
      </c>
      <c r="L125" s="49">
        <v>0</v>
      </c>
      <c r="M125" s="79">
        <f t="shared" si="66"/>
        <v>0</v>
      </c>
      <c r="N125" s="49">
        <v>0</v>
      </c>
      <c r="O125" s="79">
        <f t="shared" si="66"/>
        <v>0</v>
      </c>
      <c r="P125" s="49">
        <v>0</v>
      </c>
      <c r="Q125" s="79">
        <f t="shared" ref="Q125" si="118">IFERROR(P125/$K125,0)</f>
        <v>0</v>
      </c>
      <c r="R125" s="50" t="s">
        <v>45</v>
      </c>
      <c r="S125" s="50" t="s">
        <v>47</v>
      </c>
    </row>
    <row r="126" spans="1:19" s="46" customFormat="1" ht="27.75" customHeight="1" x14ac:dyDescent="0.15">
      <c r="A126" s="51" t="s">
        <v>24</v>
      </c>
      <c r="B126" s="51" t="s">
        <v>25</v>
      </c>
      <c r="C126" s="51" t="s">
        <v>48</v>
      </c>
      <c r="D126" s="56" t="s">
        <v>99</v>
      </c>
      <c r="E126" s="56" t="s">
        <v>107</v>
      </c>
      <c r="F126" s="51" t="s">
        <v>28</v>
      </c>
      <c r="G126" s="47" t="s">
        <v>233</v>
      </c>
      <c r="H126" s="47">
        <v>0</v>
      </c>
      <c r="I126" s="47">
        <v>0</v>
      </c>
      <c r="J126" s="47">
        <v>2187358736.9472547</v>
      </c>
      <c r="K126" s="48">
        <v>2187358736.9472547</v>
      </c>
      <c r="L126" s="49">
        <v>0</v>
      </c>
      <c r="M126" s="79">
        <f t="shared" si="66"/>
        <v>0</v>
      </c>
      <c r="N126" s="49">
        <v>0</v>
      </c>
      <c r="O126" s="79">
        <f t="shared" si="66"/>
        <v>0</v>
      </c>
      <c r="P126" s="49">
        <v>0</v>
      </c>
      <c r="Q126" s="79">
        <f t="shared" ref="Q126" si="119">IFERROR(P126/$K126,0)</f>
        <v>0</v>
      </c>
      <c r="R126" s="50" t="s">
        <v>115</v>
      </c>
      <c r="S126" s="50" t="s">
        <v>237</v>
      </c>
    </row>
    <row r="127" spans="1:19" s="46" customFormat="1" ht="27.75" customHeight="1" x14ac:dyDescent="0.15">
      <c r="A127" s="51" t="s">
        <v>24</v>
      </c>
      <c r="B127" s="51" t="s">
        <v>25</v>
      </c>
      <c r="C127" s="51" t="s">
        <v>48</v>
      </c>
      <c r="D127" s="56" t="s">
        <v>99</v>
      </c>
      <c r="E127" s="56" t="s">
        <v>107</v>
      </c>
      <c r="F127" s="51" t="s">
        <v>28</v>
      </c>
      <c r="G127" s="47" t="s">
        <v>234</v>
      </c>
      <c r="H127" s="47">
        <v>0</v>
      </c>
      <c r="I127" s="47">
        <v>0</v>
      </c>
      <c r="J127" s="47">
        <v>68760439</v>
      </c>
      <c r="K127" s="48">
        <v>68760439</v>
      </c>
      <c r="L127" s="49">
        <v>0</v>
      </c>
      <c r="M127" s="79">
        <f t="shared" si="66"/>
        <v>0</v>
      </c>
      <c r="N127" s="49">
        <v>0</v>
      </c>
      <c r="O127" s="79">
        <f t="shared" si="66"/>
        <v>0</v>
      </c>
      <c r="P127" s="49">
        <v>0</v>
      </c>
      <c r="Q127" s="79">
        <f t="shared" ref="Q127" si="120">IFERROR(P127/$K127,0)</f>
        <v>0</v>
      </c>
      <c r="R127" s="50" t="s">
        <v>115</v>
      </c>
      <c r="S127" s="50" t="s">
        <v>237</v>
      </c>
    </row>
    <row r="128" spans="1:19" s="46" customFormat="1" ht="15" customHeight="1" x14ac:dyDescent="0.15">
      <c r="A128" s="106" t="s">
        <v>83</v>
      </c>
      <c r="B128" s="107"/>
      <c r="C128" s="107"/>
      <c r="D128" s="107"/>
      <c r="E128" s="107"/>
      <c r="F128" s="108"/>
      <c r="G128" s="57"/>
      <c r="H128" s="58">
        <f>SUM(H9:H91)</f>
        <v>4717775522.5567131</v>
      </c>
      <c r="I128" s="58">
        <f>SUM(I9:I91)</f>
        <v>2698531685.3387003</v>
      </c>
      <c r="J128" s="58">
        <f>SUM(J9:J91)</f>
        <v>45057639626.794914</v>
      </c>
      <c r="K128" s="58">
        <f>SUM(K9:K91)</f>
        <v>49385000722.810303</v>
      </c>
      <c r="L128" s="58">
        <f>SUM(L9:L91)</f>
        <v>38019469977.635742</v>
      </c>
      <c r="M128" s="59">
        <f>+L128/$K$128</f>
        <v>0.7698586498162191</v>
      </c>
      <c r="N128" s="58">
        <f>SUM(N9:N91)</f>
        <v>33852103611.300007</v>
      </c>
      <c r="O128" s="59">
        <f>+N128/$K$128</f>
        <v>0.68547338495155985</v>
      </c>
      <c r="P128" s="58">
        <f>SUM(P9:P91)</f>
        <v>12619841885.780001</v>
      </c>
      <c r="Q128" s="59">
        <f>+P128/$K$128</f>
        <v>0.25553997572285253</v>
      </c>
      <c r="R128" s="57"/>
      <c r="S128" s="60"/>
    </row>
    <row r="129" spans="1:19" s="46" customFormat="1" ht="15" customHeight="1" x14ac:dyDescent="0.15">
      <c r="A129" s="106" t="s">
        <v>84</v>
      </c>
      <c r="B129" s="107"/>
      <c r="C129" s="107"/>
      <c r="D129" s="107"/>
      <c r="E129" s="107"/>
      <c r="F129" s="108"/>
      <c r="G129" s="57"/>
      <c r="H129" s="58">
        <f>SUM(H92:H127)</f>
        <v>116563082.76800002</v>
      </c>
      <c r="I129" s="58">
        <f>SUM(I92:I127)</f>
        <v>152230400</v>
      </c>
      <c r="J129" s="58">
        <f>SUM(J92:J127)</f>
        <v>19919302793.286278</v>
      </c>
      <c r="K129" s="58">
        <f>SUM(K92:K127)</f>
        <v>20426280302.595615</v>
      </c>
      <c r="L129" s="58">
        <f>SUM(L92:L127)</f>
        <v>10917415076.944263</v>
      </c>
      <c r="M129" s="59">
        <f>+L129/$K$128</f>
        <v>0.2210674277038463</v>
      </c>
      <c r="N129" s="58">
        <f>SUM(N92:N127)</f>
        <v>7969332488.5</v>
      </c>
      <c r="O129" s="59">
        <f>+N129/$K$128</f>
        <v>0.1613715170974791</v>
      </c>
      <c r="P129" s="58">
        <f>SUM(P92:P127)</f>
        <v>1058634355</v>
      </c>
      <c r="Q129" s="59">
        <f>+P129/$K$128</f>
        <v>2.1436353943618154E-2</v>
      </c>
      <c r="R129" s="57"/>
      <c r="S129" s="60"/>
    </row>
    <row r="130" spans="1:19" s="46" customFormat="1" ht="15.75" customHeight="1" thickBot="1" x14ac:dyDescent="0.2">
      <c r="A130" s="109" t="s">
        <v>85</v>
      </c>
      <c r="B130" s="110"/>
      <c r="C130" s="110"/>
      <c r="D130" s="110"/>
      <c r="E130" s="110"/>
      <c r="F130" s="111"/>
      <c r="G130" s="61"/>
      <c r="H130" s="62">
        <f>SUM(H128:H129)</f>
        <v>4834338605.3247128</v>
      </c>
      <c r="I130" s="62"/>
      <c r="J130" s="62">
        <f>SUM(J128:J129)+2751605109.25043</f>
        <v>67728547529.331619</v>
      </c>
      <c r="K130" s="62">
        <f>SUM(K128:K129)+2751605109.25043</f>
        <v>72562886134.656342</v>
      </c>
      <c r="L130" s="62">
        <f>SUM(L128:L129)</f>
        <v>48936885054.580002</v>
      </c>
      <c r="M130" s="63">
        <f>+L130/$K$130</f>
        <v>0.67440654115889054</v>
      </c>
      <c r="N130" s="62">
        <f>SUM(N128:N129)</f>
        <v>41821436099.800003</v>
      </c>
      <c r="O130" s="63">
        <f>+N130/$K$130</f>
        <v>0.57634747358575511</v>
      </c>
      <c r="P130" s="62">
        <f>SUM(P128:P129)</f>
        <v>13678476240.780001</v>
      </c>
      <c r="Q130" s="63">
        <f>+P130/$K$130</f>
        <v>0.18850512940453595</v>
      </c>
      <c r="R130" s="64"/>
      <c r="S130" s="65"/>
    </row>
    <row r="131" spans="1:19" s="46" customFormat="1" ht="15.75" customHeight="1" thickBot="1" x14ac:dyDescent="0.2">
      <c r="A131" s="112" t="s">
        <v>86</v>
      </c>
      <c r="B131" s="113"/>
      <c r="C131" s="113"/>
      <c r="D131" s="113"/>
      <c r="E131" s="113"/>
      <c r="F131" s="114"/>
      <c r="G131" s="66"/>
      <c r="H131" s="67"/>
      <c r="I131" s="68">
        <f>SUM(I128:I129)</f>
        <v>2850762085.3387003</v>
      </c>
      <c r="J131" s="69"/>
      <c r="K131" s="67"/>
      <c r="L131" s="70">
        <v>2814205370</v>
      </c>
      <c r="M131" s="71">
        <f>+L131/$I$131</f>
        <v>0.98717651131719852</v>
      </c>
      <c r="N131" s="70">
        <v>2814205370</v>
      </c>
      <c r="O131" s="71">
        <f>+N131/$I$131</f>
        <v>0.98717651131719852</v>
      </c>
      <c r="P131" s="70">
        <v>158923870.99999997</v>
      </c>
      <c r="Q131" s="71">
        <f>+P131/$I$131</f>
        <v>5.5747854869171991E-2</v>
      </c>
      <c r="R131" s="72"/>
      <c r="S131" s="73"/>
    </row>
    <row r="132" spans="1:19" s="46" customFormat="1" ht="18" customHeight="1" x14ac:dyDescent="0.15">
      <c r="A132" s="115" t="s">
        <v>87</v>
      </c>
      <c r="B132" s="116"/>
      <c r="C132" s="116"/>
      <c r="D132" s="116"/>
      <c r="E132" s="116"/>
      <c r="F132" s="116"/>
      <c r="G132" s="117"/>
      <c r="H132" s="121">
        <f>SUM(H130:J131)</f>
        <v>75413648219.995026</v>
      </c>
      <c r="I132" s="122"/>
      <c r="J132" s="122"/>
      <c r="K132" s="123"/>
      <c r="L132" s="94">
        <f>SUM(L130:L131)</f>
        <v>51751090424.580002</v>
      </c>
      <c r="M132" s="92">
        <f>+L132/$H$132</f>
        <v>0.68622976935969027</v>
      </c>
      <c r="N132" s="94">
        <f>SUM(N130:N131)</f>
        <v>44635641469.800003</v>
      </c>
      <c r="O132" s="92">
        <f>+N132/H132</f>
        <v>0.59187749861391004</v>
      </c>
      <c r="P132" s="94">
        <f>SUM(P130:P131)</f>
        <v>13837400111.780001</v>
      </c>
      <c r="Q132" s="92">
        <f>+P132/H132</f>
        <v>0.18348668229673551</v>
      </c>
      <c r="R132" s="96"/>
      <c r="S132" s="97"/>
    </row>
    <row r="133" spans="1:19" s="46" customFormat="1" ht="18" customHeight="1" thickBot="1" x14ac:dyDescent="0.2">
      <c r="A133" s="118"/>
      <c r="B133" s="119"/>
      <c r="C133" s="119"/>
      <c r="D133" s="119"/>
      <c r="E133" s="119"/>
      <c r="F133" s="119"/>
      <c r="G133" s="120"/>
      <c r="H133" s="124"/>
      <c r="I133" s="125"/>
      <c r="J133" s="125"/>
      <c r="K133" s="126"/>
      <c r="L133" s="95"/>
      <c r="M133" s="93"/>
      <c r="N133" s="95"/>
      <c r="O133" s="93"/>
      <c r="P133" s="95"/>
      <c r="Q133" s="93"/>
      <c r="R133" s="98"/>
      <c r="S133" s="99"/>
    </row>
    <row r="134" spans="1:19" ht="18" customHeight="1" x14ac:dyDescent="0.25"/>
    <row r="135" spans="1:19" ht="18" customHeight="1" x14ac:dyDescent="0.25">
      <c r="K135" s="80" t="b">
        <f>+H132=K136</f>
        <v>0</v>
      </c>
      <c r="L135" s="80" t="b">
        <f>+L132=L136</f>
        <v>0</v>
      </c>
      <c r="M135" s="80"/>
      <c r="N135" s="80" t="b">
        <f>+N132=N136</f>
        <v>0</v>
      </c>
      <c r="O135" s="80"/>
      <c r="P135" s="80" t="b">
        <f>+P132=P136</f>
        <v>0</v>
      </c>
    </row>
    <row r="136" spans="1:19" ht="18" customHeight="1" x14ac:dyDescent="0.25">
      <c r="K136" s="81">
        <v>58615880501.756454</v>
      </c>
      <c r="L136" s="81">
        <v>51177918577.059998</v>
      </c>
      <c r="M136" s="80"/>
      <c r="N136" s="81">
        <v>51177918577.05999</v>
      </c>
      <c r="O136" s="80"/>
      <c r="P136" s="81">
        <v>50652025467.279999</v>
      </c>
    </row>
    <row r="137" spans="1:19" ht="18" customHeight="1" x14ac:dyDescent="0.25"/>
    <row r="138" spans="1:19" ht="18" customHeight="1" x14ac:dyDescent="0.25"/>
    <row r="139" spans="1:19" ht="18" customHeight="1" x14ac:dyDescent="0.25"/>
    <row r="140" spans="1:19" ht="18" customHeight="1" x14ac:dyDescent="0.25"/>
    <row r="141" spans="1:19" ht="18" customHeight="1" x14ac:dyDescent="0.25"/>
    <row r="142" spans="1:19" ht="18" customHeight="1" x14ac:dyDescent="0.25"/>
    <row r="143" spans="1:19" ht="18" customHeight="1" x14ac:dyDescent="0.25"/>
    <row r="144" spans="1:19" ht="16.5" customHeight="1" x14ac:dyDescent="0.25"/>
    <row r="145" ht="16.5" customHeight="1" x14ac:dyDescent="0.25"/>
    <row r="146" ht="16.5" customHeight="1" x14ac:dyDescent="0.25"/>
    <row r="147" ht="18" customHeight="1" x14ac:dyDescent="0.25"/>
    <row r="148" ht="18" customHeight="1" x14ac:dyDescent="0.25"/>
    <row r="149" ht="18" customHeight="1" x14ac:dyDescent="0.25"/>
  </sheetData>
  <mergeCells count="21">
    <mergeCell ref="A1:A3"/>
    <mergeCell ref="B1:H1"/>
    <mergeCell ref="I1:S1"/>
    <mergeCell ref="B2:S2"/>
    <mergeCell ref="B3:E3"/>
    <mergeCell ref="F3:G3"/>
    <mergeCell ref="H3:S3"/>
    <mergeCell ref="O132:O133"/>
    <mergeCell ref="P132:P133"/>
    <mergeCell ref="Q132:Q133"/>
    <mergeCell ref="R132:S133"/>
    <mergeCell ref="A5:N5"/>
    <mergeCell ref="A128:F128"/>
    <mergeCell ref="A129:F129"/>
    <mergeCell ref="A130:F130"/>
    <mergeCell ref="A131:F131"/>
    <mergeCell ref="A132:G133"/>
    <mergeCell ref="H132:K133"/>
    <mergeCell ref="L132:L133"/>
    <mergeCell ref="M132:M133"/>
    <mergeCell ref="N132:N133"/>
  </mergeCells>
  <pageMargins left="0.7" right="0.7" top="0.75" bottom="0.75" header="0.3" footer="0.3"/>
  <pageSetup scale="96" orientation="portrait" r:id="rId1"/>
  <rowBreaks count="2" manualBreakCount="2">
    <brk id="110" max="54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</vt:lpstr>
      <vt:lpstr>Dependencias</vt:lpstr>
      <vt:lpstr>Ejecucion por Actividad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PLANEASIONII</cp:lastModifiedBy>
  <dcterms:created xsi:type="dcterms:W3CDTF">2019-07-12T15:42:32Z</dcterms:created>
  <dcterms:modified xsi:type="dcterms:W3CDTF">2021-08-03T14:22:13Z</dcterms:modified>
</cp:coreProperties>
</file>