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ngarciar\Desktop\PUBLICAR\carlos Andrés\"/>
    </mc:Choice>
  </mc:AlternateContent>
  <xr:revisionPtr revIDLastSave="0" documentId="8_{9A142052-C16D-45C8-88A8-2BF9A44CFA45}" xr6:coauthVersionLast="47" xr6:coauthVersionMax="47" xr10:uidLastSave="{00000000-0000-0000-0000-000000000000}"/>
  <bookViews>
    <workbookView xWindow="15" yWindow="600" windowWidth="20475" windowHeight="10920" xr2:uid="{00000000-000D-0000-FFFF-FFFF00000000}"/>
  </bookViews>
  <sheets>
    <sheet name="Hoja1" sheetId="3" r:id="rId1"/>
  </sheets>
  <externalReferences>
    <externalReference r:id="rId2"/>
  </externalReferences>
  <definedNames>
    <definedName name="_xlnm._FilterDatabase" localSheetId="0" hidden="1">Hoja1!$A$7:$AK$192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77" i="3" l="1"/>
  <c r="AF76" i="3"/>
  <c r="AF75" i="3"/>
  <c r="AF69" i="3"/>
  <c r="AE41" i="3"/>
  <c r="AF41" i="3" s="1"/>
  <c r="AF59" i="3"/>
  <c r="W194"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60" i="3"/>
  <c r="AA159" i="3"/>
  <c r="AA158" i="3"/>
  <c r="AA157" i="3"/>
  <c r="AA156" i="3"/>
  <c r="AA155" i="3"/>
  <c r="AA154" i="3"/>
  <c r="AA153" i="3"/>
  <c r="AA150" i="3"/>
  <c r="AA148" i="3"/>
  <c r="AA147" i="3"/>
  <c r="AA146" i="3"/>
  <c r="AA145" i="3"/>
  <c r="AA144" i="3"/>
  <c r="AA143" i="3"/>
  <c r="AA142" i="3"/>
  <c r="AA141" i="3"/>
  <c r="AA140" i="3"/>
  <c r="AA139" i="3"/>
  <c r="AA138" i="3"/>
  <c r="AA137" i="3"/>
  <c r="AA136" i="3"/>
  <c r="AA135" i="3"/>
  <c r="AA134" i="3"/>
  <c r="AA133" i="3"/>
  <c r="AA132" i="3"/>
  <c r="AA131" i="3"/>
  <c r="AA130" i="3"/>
  <c r="AA129" i="3"/>
  <c r="AA128" i="3"/>
  <c r="AA127" i="3"/>
  <c r="AA126" i="3"/>
  <c r="AA125" i="3"/>
  <c r="AA124" i="3"/>
  <c r="AA123" i="3"/>
  <c r="AA122" i="3"/>
  <c r="AA121" i="3"/>
  <c r="AA120" i="3"/>
  <c r="AA119" i="3"/>
  <c r="AA118" i="3"/>
  <c r="AA117" i="3"/>
  <c r="AA116" i="3"/>
  <c r="AA115" i="3"/>
  <c r="AA114" i="3"/>
  <c r="AA113" i="3"/>
  <c r="AA111" i="3"/>
  <c r="AA110" i="3"/>
  <c r="AA109" i="3"/>
  <c r="AA108" i="3"/>
  <c r="AA107" i="3"/>
  <c r="AA106" i="3"/>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V77" i="3"/>
  <c r="V76" i="3"/>
  <c r="V75" i="3"/>
  <c r="AA74" i="3"/>
  <c r="AA73" i="3"/>
  <c r="V73" i="3"/>
  <c r="AA72" i="3"/>
  <c r="V72" i="3"/>
  <c r="AA71" i="3"/>
  <c r="AA70" i="3"/>
  <c r="V70" i="3"/>
  <c r="AA69" i="3"/>
  <c r="V69" i="3"/>
  <c r="AA68" i="3"/>
  <c r="AF68" i="3" s="1"/>
  <c r="V68" i="3"/>
  <c r="AA67" i="3"/>
  <c r="AF67" i="3" s="1"/>
  <c r="V67" i="3"/>
  <c r="AA66" i="3"/>
  <c r="AA65" i="3"/>
  <c r="AA64" i="3"/>
  <c r="AA63" i="3"/>
  <c r="AA62" i="3"/>
  <c r="AA61" i="3"/>
  <c r="AA60" i="3"/>
  <c r="AA59" i="3"/>
  <c r="AA58" i="3"/>
  <c r="AA57" i="3"/>
  <c r="AA56" i="3"/>
  <c r="AA55" i="3"/>
  <c r="AA54" i="3"/>
  <c r="AA53" i="3"/>
  <c r="AA52" i="3"/>
  <c r="AA51" i="3"/>
  <c r="AA50" i="3"/>
  <c r="AA49" i="3"/>
  <c r="AA48" i="3"/>
  <c r="AA47" i="3"/>
  <c r="AA46" i="3"/>
  <c r="AA45"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5" i="3"/>
  <c r="AA13" i="3"/>
  <c r="AA12" i="3"/>
  <c r="AA11" i="3"/>
  <c r="AA9" i="3"/>
  <c r="AA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GERENTE</author>
    <author>Fabiola Vargas Vargas</author>
  </authors>
  <commentList>
    <comment ref="B6" authorId="0" shapeId="0" xr:uid="{00000000-0006-0000-0000-000001000000}">
      <text>
        <r>
          <rPr>
            <sz val="9"/>
            <color indexed="81"/>
            <rFont val="Tahoma"/>
            <family val="2"/>
          </rPr>
          <t xml:space="preserve">
Seleccione la entidad responsable del indicador o actividad</t>
        </r>
      </text>
    </comment>
    <comment ref="C6" authorId="0" shapeId="0" xr:uid="{00000000-0006-0000-0000-000002000000}">
      <text>
        <r>
          <rPr>
            <sz val="9"/>
            <color indexed="81"/>
            <rFont val="Tahoma"/>
            <family val="2"/>
          </rPr>
          <t xml:space="preserve">
Seleccione el pacto al cual da respuesta el indicador o actividad. En caso de no aplicar dejar en Blanco</t>
        </r>
      </text>
    </comment>
    <comment ref="D6" authorId="0" shapeId="0" xr:uid="{00000000-0006-0000-0000-000003000000}">
      <text>
        <r>
          <rPr>
            <sz val="9"/>
            <color indexed="81"/>
            <rFont val="Tahoma"/>
            <family val="2"/>
          </rPr>
          <t xml:space="preserve">
Seleccione la línea del pacto al cual da respuesta el indicador o actividad. En caso de no aplicar dejar en Blanco</t>
        </r>
      </text>
    </comment>
    <comment ref="E6" authorId="0" shapeId="0" xr:uid="{00000000-0006-0000-0000-000004000000}">
      <text>
        <r>
          <rPr>
            <sz val="9"/>
            <color indexed="81"/>
            <rFont val="Tahoma"/>
            <family val="2"/>
          </rPr>
          <t xml:space="preserve">
Seleccione objetivo de la línea a la cual da respuesta el indicador o actividad. En caso de no aplicar dejar en Blanco</t>
        </r>
      </text>
    </comment>
    <comment ref="F6" authorId="0" shapeId="0" xr:uid="{00000000-0006-0000-0000-000005000000}">
      <text>
        <r>
          <rPr>
            <sz val="9"/>
            <color indexed="81"/>
            <rFont val="Tahoma"/>
            <family val="2"/>
          </rPr>
          <t xml:space="preserve">
Seleccione la Triple meta al cual corresponden el indicador o actividad. En caso que no aplique dejar en blanco</t>
        </r>
      </text>
    </comment>
    <comment ref="G6" authorId="0" shapeId="0" xr:uid="{00000000-0006-0000-0000-000006000000}">
      <text>
        <r>
          <rPr>
            <sz val="9"/>
            <color indexed="81"/>
            <rFont val="Tahoma"/>
            <family val="2"/>
          </rPr>
          <t xml:space="preserve">
Seleccione el eje orientador al cual da respuesta el indicador o actividad. En caso que no aplique dejar en blanco</t>
        </r>
      </text>
    </comment>
    <comment ref="H6" authorId="0" shapeId="0" xr:uid="{00000000-0006-0000-0000-000007000000}">
      <text>
        <r>
          <rPr>
            <sz val="9"/>
            <color indexed="81"/>
            <rFont val="Tahoma"/>
            <family val="2"/>
          </rPr>
          <t xml:space="preserve">
Seleccionar si el indicador es o no transformacional</t>
        </r>
      </text>
    </comment>
    <comment ref="I6" authorId="0" shapeId="0" xr:uid="{00000000-0006-0000-0000-000008000000}">
      <text>
        <r>
          <rPr>
            <sz val="9"/>
            <color indexed="81"/>
            <rFont val="Tahoma"/>
            <family val="2"/>
          </rPr>
          <t xml:space="preserve">
Seleccione el ODS principal asociado al indicador o actividad</t>
        </r>
      </text>
    </comment>
    <comment ref="J6" authorId="0" shapeId="0" xr:uid="{00000000-0006-0000-0000-000009000000}">
      <text>
        <r>
          <rPr>
            <sz val="9"/>
            <color indexed="81"/>
            <rFont val="Tahoma"/>
            <family val="2"/>
          </rPr>
          <t xml:space="preserve">
Seleccione el indicador relacionada con el ODS. En caso que no aplique dejar en blanco.</t>
        </r>
      </text>
    </comment>
    <comment ref="K6" authorId="0" shapeId="0" xr:uid="{00000000-0006-0000-0000-00000A000000}">
      <text>
        <r>
          <rPr>
            <sz val="9"/>
            <color indexed="81"/>
            <rFont val="Tahoma"/>
            <family val="2"/>
          </rPr>
          <t xml:space="preserve">
Seleccione el indicador relacionada con Paz. En caso que no aplique dejar en blanco.</t>
        </r>
      </text>
    </comment>
    <comment ref="L6" authorId="0" shapeId="0" xr:uid="{00000000-0006-0000-0000-00000B000000}">
      <text>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shapeId="0" xr:uid="{00000000-0006-0000-0000-00000C000000}">
      <text>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shapeId="0" xr:uid="{00000000-0006-0000-0000-00000D000000}">
      <text>
        <r>
          <rPr>
            <sz val="9"/>
            <color indexed="81"/>
            <rFont val="Tahoma"/>
            <family val="2"/>
          </rPr>
          <t xml:space="preserve">
Ingresar el objetivo de la entidad a donde se alinea el indicador o actividad</t>
        </r>
      </text>
    </comment>
    <comment ref="O6" authorId="0" shapeId="0" xr:uid="{00000000-0006-0000-0000-00000E000000}">
      <text>
        <r>
          <rPr>
            <sz val="9"/>
            <color indexed="81"/>
            <rFont val="Tahoma"/>
            <family val="2"/>
          </rPr>
          <t xml:space="preserve">
Ingresar el objetivo de la entidad a donde se alinea el indicador o actividad</t>
        </r>
      </text>
    </comment>
    <comment ref="P6" authorId="0" shapeId="0" xr:uid="{00000000-0006-0000-0000-00000F000000}">
      <text>
        <r>
          <rPr>
            <sz val="9"/>
            <color indexed="81"/>
            <rFont val="Tahoma"/>
            <family val="2"/>
          </rPr>
          <t>Ingresar la línea de acción o estrategia relacionada con el objetivo de la entidad así como al indicador o actividad</t>
        </r>
      </text>
    </comment>
    <comment ref="Q6" authorId="1" shapeId="0" xr:uid="{00000000-0006-0000-0000-000010000000}">
      <text>
        <r>
          <rPr>
            <sz val="9"/>
            <color indexed="81"/>
            <rFont val="Tahoma"/>
            <family val="2"/>
          </rPr>
          <t>Escribir la meta base del Indicar o actividad al formular el PES</t>
        </r>
      </text>
    </comment>
    <comment ref="R6" authorId="1" shapeId="0" xr:uid="{00000000-0006-0000-0000-000011000000}">
      <text>
        <r>
          <rPr>
            <sz val="9"/>
            <color indexed="81"/>
            <rFont val="Tahoma"/>
            <family val="2"/>
          </rPr>
          <t>Indicar para cada año la meta propuesta</t>
        </r>
      </text>
    </comment>
    <comment ref="AE7" authorId="2" shapeId="0" xr:uid="{00000000-0006-0000-0000-000012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2" shapeId="0" xr:uid="{00000000-0006-0000-0000-000013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2" shapeId="0" xr:uid="{00000000-0006-0000-0000-000014000000}">
      <text>
        <r>
          <rPr>
            <b/>
            <sz val="9"/>
            <color indexed="81"/>
            <rFont val="Tahoma"/>
            <family val="2"/>
          </rPr>
          <t>OAPES: Describa brevemente las acciones realizadas para el logro de la meta</t>
        </r>
        <r>
          <rPr>
            <sz val="9"/>
            <color indexed="81"/>
            <rFont val="Tahoma"/>
            <family val="2"/>
          </rPr>
          <t xml:space="preserve">
</t>
        </r>
      </text>
    </comment>
    <comment ref="AH7" authorId="2" shapeId="0" xr:uid="{00000000-0006-0000-0000-000015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2" shapeId="0" xr:uid="{00000000-0006-0000-0000-000016000000}">
      <text>
        <r>
          <rPr>
            <b/>
            <sz val="9"/>
            <color indexed="81"/>
            <rFont val="Tahoma"/>
            <family val="2"/>
          </rPr>
          <t>OAPES: Describa brevemente las acciones realizadas para el logro de la meta</t>
        </r>
        <r>
          <rPr>
            <sz val="9"/>
            <color indexed="81"/>
            <rFont val="Tahoma"/>
            <family val="2"/>
          </rPr>
          <t xml:space="preserve">
</t>
        </r>
      </text>
    </comment>
    <comment ref="AJ7" authorId="2" shapeId="0" xr:uid="{00000000-0006-0000-0000-000017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2" shapeId="0" xr:uid="{00000000-0006-0000-0000-000018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W67" authorId="3" shapeId="0" xr:uid="{00000000-0006-0000-0000-000019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sharedStrings.xml><?xml version="1.0" encoding="utf-8"?>
<sst xmlns="http://schemas.openxmlformats.org/spreadsheetml/2006/main" count="4121" uniqueCount="1132">
  <si>
    <t>PLAN ESTRATÉGICO SECTORIAL 2019-2022</t>
  </si>
  <si>
    <t>MONITOREO PLAN ESTRATÉGICO SECTORIAL</t>
  </si>
  <si>
    <t>Entidad Responsable</t>
  </si>
  <si>
    <t>Pacto PND</t>
  </si>
  <si>
    <t>Línea PND</t>
  </si>
  <si>
    <t>Objetivo PND</t>
  </si>
  <si>
    <t>Triple Meta</t>
  </si>
  <si>
    <t>Eje Orientador</t>
  </si>
  <si>
    <t>Indicador Transformacional</t>
  </si>
  <si>
    <t>ODS Asociados</t>
  </si>
  <si>
    <t>Indicador ODS</t>
  </si>
  <si>
    <t>Indicador relacionado con el Sistema de Paz y Estabilización</t>
  </si>
  <si>
    <t>Dimensión MIPG</t>
  </si>
  <si>
    <t>Políticas MIPG</t>
  </si>
  <si>
    <t>Objetivo Sectorial</t>
  </si>
  <si>
    <t>Objetivo Institucional</t>
  </si>
  <si>
    <t>Estrategia Institucional</t>
  </si>
  <si>
    <t>Línea base</t>
  </si>
  <si>
    <t>PROGRAMACION CUATRIENIO</t>
  </si>
  <si>
    <t>Indicador / Actividad 2021</t>
  </si>
  <si>
    <t>METAS</t>
  </si>
  <si>
    <t xml:space="preserve">META REAZAGADA </t>
  </si>
  <si>
    <t>MONITOREO CUALITATIVO PRIMER TRIMESTRE 2021</t>
  </si>
  <si>
    <t>REPORTE DE MONITOREO SEMESTRE  I 2021</t>
  </si>
  <si>
    <t>Meta Cuatrienal</t>
  </si>
  <si>
    <t>Nombre</t>
  </si>
  <si>
    <t>Semestre I</t>
  </si>
  <si>
    <t>Semestre II</t>
  </si>
  <si>
    <t>Fórmula</t>
  </si>
  <si>
    <t>Descripción de avances</t>
  </si>
  <si>
    <t>Observaciones</t>
  </si>
  <si>
    <t>Resultado Cuantitativo Semestre Meta 2021</t>
  </si>
  <si>
    <t>% de Cumplimiento</t>
  </si>
  <si>
    <t>Resultado Cuantitativo Meta Rezagada 2020</t>
  </si>
  <si>
    <t>Descripción de avances meta rezagada</t>
  </si>
  <si>
    <t>Observaciones Monitoreo Planeación Minsalud</t>
  </si>
  <si>
    <t>Administradora De Recursos del Sistema General de Seguridad Social en Saludo - ADRES</t>
  </si>
  <si>
    <t>Pacto_por_la_equidad</t>
  </si>
  <si>
    <t>B_Salud_para_todos_con_calidad_y_eficiencia_sostenible_por_todos</t>
  </si>
  <si>
    <t>Objetivo 6. Sostenibilidad financiera, una responsabilidad de  todos. Alcanzar la eficiencia en el gasto optimizando los recursos financieros disponibles y generando nuevos con el aporte de todos</t>
  </si>
  <si>
    <t>Lograr mayor eficiencia en el uso de los recursos</t>
  </si>
  <si>
    <t>Eficiencia en el gasto</t>
  </si>
  <si>
    <t>No</t>
  </si>
  <si>
    <t>ODS 3. Salud y Bienestar</t>
  </si>
  <si>
    <t>1.3.c Porcentaje de población afiliada al sistema de seguridad social en salud</t>
  </si>
  <si>
    <t>N/A</t>
  </si>
  <si>
    <t>Gestión con valores para resultados</t>
  </si>
  <si>
    <t>6. Alcanzar la eficiencia en el gasto, optimizando los recursos financieros disponibles y generando nuevos con el aporte de todos.</t>
  </si>
  <si>
    <t>Fortalecer la gestión del riesgo financiero, jurídico y de fraude, implementando mecanismos de monitoreo y detección de eventos atípicos, inconsistentes o irregulares, contribuyendo a la sostenibilidad financiera del SGSSS</t>
  </si>
  <si>
    <t>Fortalecer los procesos de validación y auditoría que se realizan para prestaciones económicas y UPC</t>
  </si>
  <si>
    <t>N.D</t>
  </si>
  <si>
    <t>Implementar el Sistema de Monitoreo de alertas de presupuestos máximos</t>
  </si>
  <si>
    <t xml:space="preserve">Sistema de Monitoreo Implementado </t>
  </si>
  <si>
    <t>En la vigencia 2020 se implementó el sistema de monitoreo de presupuestos máximos y se Establecer y documentaron las actividades, puntos de control y responsables de este procedimiento</t>
  </si>
  <si>
    <t>Procedimiento disponible en el siguiente enlace: 
https://bit.ly/2QsdAAz</t>
  </si>
  <si>
    <t>Implementar el Sistema Integral de Monitoreo y Alertas de Fuentes y Usos</t>
  </si>
  <si>
    <t>X</t>
  </si>
  <si>
    <t>Sistema Implementado</t>
  </si>
  <si>
    <t>Durante la vigencia 2021 se avanza en el mejoramiento de las herramientas de gestión financiera que generan insumos para el funcionamiento del Sistema integral de fuentes y usos, dentro de los productos que se están ejecutando se encuentran:  integración de los aplicativos misonales con el ERP, y el fortalecimiento en la administración de los recursos vista.</t>
  </si>
  <si>
    <t>Pacto_por_una_gestión_pública_efectiva</t>
  </si>
  <si>
    <t>A_Transformación_de_la_Administración_pública</t>
  </si>
  <si>
    <t>Objetivo 2. Mejorar la eficiencia y productividad en la gestión y las capacidades de las entidades públicas de los sectores</t>
  </si>
  <si>
    <t>Mejorar la relación costo-beneficio de la operación, a partir del diseño e implementación de un modelo que integre las etapas de recaudo, liquidación, reconocimiento y giro de los recursos administrados para el sector salud</t>
  </si>
  <si>
    <t>Optimización de la operación de los procesos de recaudo, liquidación,  reconocimiento y pago de los recursos de salud</t>
  </si>
  <si>
    <t>Implementar el PUR Portal Unico de Recaudo</t>
  </si>
  <si>
    <t>Portal Unico de Recaudo implementado</t>
  </si>
  <si>
    <t xml:space="preserve">Actualmente se hace el diseño y desarrollo de las especificaciones técnicas del Portal Único de Recaudo (PUR) en los sistemas de información dispuestos por la ADRES, con base al requerimientos funcional </t>
  </si>
  <si>
    <t>Implementar la simplificación del proceso de compensación y de los procesos complementarios del régimen contributivo.</t>
  </si>
  <si>
    <t>Proceso de compensación del Régimen Contributivo simplificado</t>
  </si>
  <si>
    <t xml:space="preserve">Se implementan ajustes a los subprocesos de liquidación, corrección de registros compensados, corrección de registros inconsistentes y transferencias; y devolución de cotizaciones </t>
  </si>
  <si>
    <t>Gobierno Digital</t>
  </si>
  <si>
    <t>7. Fortalecer la capacidad institucional mediante la optimización de procesos, el empoderamiento del talento humano, la articulación interna, la gestión del conocimiento, las tecnologías de la información y la comunicación y la infraestructura física.</t>
  </si>
  <si>
    <t>Optimizar la gestión de la ADRES a través de la redefinición del modelo de operación basado en procesos y la estructura organizacional, alineados a los nuevos retos de la entidad, a la estrategia definida y a las exigencias del entorno y sus grupos de valor</t>
  </si>
  <si>
    <t>Fortalecimiento del Sistema Integrado de Gestión Institucional (SIGI)</t>
  </si>
  <si>
    <t>Ajuste e implementación del SIGI de la Adres</t>
  </si>
  <si>
    <t>SIGI actualizado e implementado</t>
  </si>
  <si>
    <t>Para el cumplimiento de este objetivo se han desarrollado las siguientes actividades: actualización documental de procesos en el sistema integrado de gestión institucional, propuesta de actuaización de la resolución por la que se conforma el Comité Institucional de Gestión y Desempeño, implementación del modelo de autoevaluación por procesos</t>
  </si>
  <si>
    <t xml:space="preserve">Contribuir al saneamiento financiero del SGSSS, conciliando y pagando las diferencias en las cuentas por concepto de servicios y tecnologías no financiadas con la UPC entre la ADRES y sus posibles acreedores. </t>
  </si>
  <si>
    <t>Implementación de Acuerdo de Punto Final</t>
  </si>
  <si>
    <t>Reglamentar el artículo Artículo 237 de la Ley 1955 de 2019</t>
  </si>
  <si>
    <t>Acto administrativo que reglamenta el art. 237 de la Ley 1955 de 2019 expedido</t>
  </si>
  <si>
    <t>En la vigencia 2020 se dio cumplimiento a este compromiso, con la expedición de la Resolución 2707 de 2020</t>
  </si>
  <si>
    <t>Ejecutar del procedimiento de auditoría e interventoria a las cuentas radicadas por las entidades recobrantes</t>
  </si>
  <si>
    <t># de items con resultados de auditoria certificados / # de ítems radicados por entidades recobrantes</t>
  </si>
  <si>
    <t>La ADRES continua auditando las cuentas de los servicios y tecnologías no financiados con recursos de la UPC que se encontraban pendientes por el resultado de la auditoría, con el fin de realizar la aprobación oportuna de las cuentas para su posterior pago. Así mismo, la ADRES, durante el mes de marzo realizó pagos por concepto de anticipos de las cuentas radicadas por concepto de No UPC, prestadas antes de la expedición de la Ley del PND (Art. 237 de la Ley 1955/19), por valor de $50 mil millones.</t>
  </si>
  <si>
    <t>Direccionamiento estratégico y planeación</t>
  </si>
  <si>
    <t>Direccionamiento y planeación</t>
  </si>
  <si>
    <t>Apropiar soluciones tecnológicas que mejoren la entrega de valor a los beneficiarios y grupos de interés</t>
  </si>
  <si>
    <t>Fortalecer los sistemas de información que soportan los procesos de la ADRES.</t>
  </si>
  <si>
    <t>Implementar Web Services para la operación de la BDUA</t>
  </si>
  <si>
    <t>Web Services implementado y en operación</t>
  </si>
  <si>
    <t>Durante el primer trimestre de 2021 se implementa fase II Portal Web y portal transaccional para los grupos de valor</t>
  </si>
  <si>
    <t>Revisar y mejorar el proceso de gestión de afiliados y sus procedimiento para mejorar la calidad y oportunidad de los datos en la BDUA.</t>
  </si>
  <si>
    <t xml:space="preserve">Proceso de gestión de afiliados implementado </t>
  </si>
  <si>
    <t xml:space="preserve">Producto del análsis periódico de registros glosados en los reportes semanales de novedadesd de BDUA se generan ajustes o cambios al sistema que soporta la BDUA </t>
  </si>
  <si>
    <t>Objetivo 1. Fortalecer la rectoría y la gobernanza dentro del sistema de salud, tanto a nivel central, como en el territorio</t>
  </si>
  <si>
    <t>Visión de largo plazo</t>
  </si>
  <si>
    <t>1. Fortalecer la rectoría y la gobernanza dentro del sistema de salud, tanto a nivel central, como en el territorio</t>
  </si>
  <si>
    <t>Optimizar la gestión de la ADRES a través de la redefinición del modelo de operación basado en procesos y la estructura organizacional, alineados a los nuevos retos de la entidad, a la estrategia definida y a las exigencias del entorno y sus grupos de val</t>
  </si>
  <si>
    <t>Rediseño Organizacional de la ADRES</t>
  </si>
  <si>
    <t>Realizar el estudio técnico de rediseño institucional y gestionarlo frente instancias pertinentes</t>
  </si>
  <si>
    <t>Estudio técnico de rediseño institucional elaborado</t>
  </si>
  <si>
    <t>A pesar de que se cuenta con el documento de estudio técnico de rediseño culminado, este será revisado y ajustado de acuerdo con el lineamiento de la alta dirección, a partir de las reuniones de gobierno corporativo.</t>
  </si>
  <si>
    <t>En la vigencia 2020 se elaboró un borrador del estudio técnico de rediseño institucional, este documento incluye la descripción del nuevo  modelo de operación, el levantamiento de cargas de trabajo, la propuesta de manual de funciones y los demás componentes que integran este tipo de documentos de acuerdo a los lineamientos del DAFP.</t>
  </si>
  <si>
    <t>Centro Dermatológico Federico Lleras Acosta</t>
  </si>
  <si>
    <t>Objetivo 2. Definir prioridades e implementar las intervenciones en salud pública, para la transformación de la calidad de vida con deberes y derechos</t>
  </si>
  <si>
    <t>Alcanzar mejores desenlaces en salud y mayor bienestar</t>
  </si>
  <si>
    <t>Salud pública</t>
  </si>
  <si>
    <t>Gestión del conocimiento y la innovación</t>
  </si>
  <si>
    <t>2. Definir prioridades e implementar las intervenciones en salud pública, para la transformación de la calidad de vida con deberes y derechos.</t>
  </si>
  <si>
    <t>Prestar Servicios de Salud individuales y colectivos, con altos estándares de calidad, para mejorar las condiciones de salud cutánea de la población objetivo. Asesorar y apoyar al ministerio de Protección Social en la formulación, ejecución, control y evaluación de las políticas, planes, programas y proyectos relacionados con la salud cutánea.</t>
  </si>
  <si>
    <t xml:space="preserve">Diseñar e implementar una escuela saludable para llegar con acciones de promoción y prevención a los diferentes tipos de población. </t>
  </si>
  <si>
    <t>Diseño escuela</t>
  </si>
  <si>
    <t>implementación 40% escuela saludable</t>
  </si>
  <si>
    <t>Implementación 80%escuela saludable</t>
  </si>
  <si>
    <t>Diseñar e implementar escuela saludable en un 80%</t>
  </si>
  <si>
    <t xml:space="preserve">Diseñar e implementar escuela saludable
</t>
  </si>
  <si>
    <t>% De avance escuela saludable</t>
  </si>
  <si>
    <t>Al cierre del 31 de marzo se cumplió con el 10% puesto que se cuenta con los módulos de base de la escuala saludable y se inlcuye dentro de la página web de la institución el link correspondiente</t>
  </si>
  <si>
    <t xml:space="preserve">cumplimiento </t>
  </si>
  <si>
    <t>Revisada la información que se encuentra en los archivos digitales de salud pública se encontraron unos contenidos desarrollados de los diferentes temas definidos para socializar con los usuarios.
Temas: 1. Cuidados generales de la piel.  
2. Cuidadoes de la piel de un bebé
3. Cuidados de la piel después de los cuarenta.
4. Tatuajes.
5.Perforaciones o piercings.
6. Acne.
7. Cáncer de piel.
8. Queratosis actinica o lesiones precancerosas de la piel.
9. La importancia de la protección solar en las escuelas para priofesoresc y directivos.
10. Dermatitis atopica.
11. Calvicie y perdida de pelo.
 12. Alopecia Areata.
13. Leishmaniasis.
14.Lepra o enfermedad de hansen</t>
  </si>
  <si>
    <t>Teniendo en cuenta la información revisada y evaluada esta sujeta a los ajustes pertienentes debido que estos contenidos de cada tema desarrollado están en un lenguaje muy técnico y hay que hay que colocarlo en un lenguaje sencillo de fácil comprensión para los usuarios, así mismo hay que colocar recomendacioens generalesy sencillas que orienten al usuario de los pasos a seguir para manejar de forma adecuado su caso en particular.  LINK: \\SATURNO\Calidad\1.SEGUIMIENTO, MEDICIÓN, ANÁLISIS Y EVALUACIÓN\5. SA-SERVICIOS ASISTENCIALES Y ATENCIÓN AL USUARIO\SALUD PÚBLICA\ESCUELA SALUDABLE</t>
  </si>
  <si>
    <t>Servicio al ciudadano</t>
  </si>
  <si>
    <t>Realizar campañas ("Amo y examino mi piel", "cero bullying, menos acné") y mejorar las competencias de autocuidado en los pacientes, la ciudadanía. Asimismo realizar la campaña de protección frente a la pandemia por el COVID-19 "#ProtejoAlPersonalDeSaludYTeProtejo"  con el fin de mejorar las competencias de autocuidado en los profesionales de la salud.</t>
  </si>
  <si>
    <t>Participación en actividades de promoción y prevención</t>
  </si>
  <si>
    <t xml:space="preserve">Número de actividadaes relizadas relacionadas con la Campaña "Amo y examino mi piel", "cero bullying, menos acné" y " #ProtejoAlPersonalDeSaludYTeProtejo"
</t>
  </si>
  <si>
    <t>A la fecha no se ha realizado campañas presenciales debido a la contingencia de aislamientos por la pandemia Covid-19</t>
  </si>
  <si>
    <t>En el II trimestre se conto con la Participación en 11  actividades de promoción y prevenció</t>
  </si>
  <si>
    <t>Primera Jornada de Vacunación Covid-19 en CDFLLA
Taller de Acne
Audencia Pública Virtual Rendición de cuentas 2020
Melanoma, el Cáncer de piel mortal
Tips de Cuidado de la Piel para las madres
Taller Dermatitis Atópica
Recomendaciónes y cuidado de la piel al equipo profesional de futbol SantaFe
Vitiligo, perdida de pigmento en la piel 
Taller Dermatitis Atópica</t>
  </si>
  <si>
    <t>Objetivo 3. Articular todos los agentes del sector salud en torno a la calidad</t>
  </si>
  <si>
    <t>Trámites</t>
  </si>
  <si>
    <t>3. Articular a todos los agentes del sector salud en torno a la calidad.</t>
  </si>
  <si>
    <t>Fortalecer y ampliar la cobertura del servicio de consulta externa especializada mediante el uso de telemedicina, con el fin de incrementar la prestación de servicios de dermatología ampliando la cobertura de zonas de prestación de servicios (Rural y urbana) e IPS</t>
  </si>
  <si>
    <t>Instituciones impactadas con telemedicina</t>
  </si>
  <si>
    <t>Número de instituciones nuevas impactadas con telemedicina</t>
  </si>
  <si>
    <t xml:space="preserve">En el primer trimestre del año 2021 no se han reralizado negociaciones con estidades para la utilizacion de la plataforma de Telederma. </t>
  </si>
  <si>
    <t>En el primer semestre del año 2021 no se han realizado negociaciones con estidades para la utilizacion de la plataforma de Telederma.</t>
  </si>
  <si>
    <t>Calidad</t>
  </si>
  <si>
    <t>Fortalecer y ampliar la cobertura del servicio de consulta externa especializada en dermatología mediante el uso de telemedicina, con el fin de incrementar la prestación de servicios de dermatología  apliando la cobertura  y adicionalmente evitando el desplazamiento de los usuarios a la entidad, protegiendolos de posible contagio por COVID-19 evitando aglomeraciones en la IPS y protegiendo al personal de salud.</t>
  </si>
  <si>
    <t xml:space="preserve">2000
</t>
  </si>
  <si>
    <t xml:space="preserve">3000
</t>
  </si>
  <si>
    <t>Crecimiento progresivo hasta llegar a 6300 atenciones en el cuatrienio</t>
  </si>
  <si>
    <t xml:space="preserve">Servicios prestados por modalidad de telemedicina
</t>
  </si>
  <si>
    <t>Número de servicios prestados por modalidad de telemedicina</t>
  </si>
  <si>
    <t>El comportamiento de las citas en la modalidad de Telemedicina fue:
Enero: 590
Febrero:526
Marzo:511
Para un total de 1621 consultas asignadas. Para el 1 trimestre del 2021</t>
  </si>
  <si>
    <t>El comportamiento de las citas en la modalidad de Telemedicina fue:
Abril: 397
Mayo :271
Junio:315
Para un total de 983 consultas asignadas. Para el II trimestre del 2021.
En el segimientyo del cumplimiento de la meta para el I semestre del año 2021 se han realizado un taotal de 2604 consultas en esta modalidad cumolmiento con la meta trazada para el año 2021.</t>
  </si>
  <si>
    <t>Asesorar al ejecutivo y a entidades de la rama ejecutiva en acciones de promoción y prevención tratamiento y rehabilitación de la salud cutánea, en tecnologías, diseño, implementación, control de políticas, planes, programas y proyectos de patologías cutaneas. Asi como aquellas acciones relacionadas con COVID-19 y piel</t>
  </si>
  <si>
    <t>Asesorías al Ejecutivo</t>
  </si>
  <si>
    <t>Número de asesorías realizadas / Número de asesorías solicitadas X 100</t>
  </si>
  <si>
    <t>Al cierre del primer trimestre se realiaron actividades con Minsalud, Asocolderma y Univeridades cumpliendo el 100% de los solicitado</t>
  </si>
  <si>
    <t>Se realizan 4 asesorias al ajecutivo en las siguientes fechas: 26 de mayo del 2021</t>
  </si>
  <si>
    <t>Segundo encuentro HIMSS Colombia, Aceleración de la Telesalud en Colombia.
ACEMI, UNAD,ACESI, E-HEALTH REPORTER, MINTIC, MEDELLIN HEALTH CITY,CLUSTERS BOGOTÁ (SALUD Y SOFTWARE)
Fechas 26 y 27 de Mayo del 2021.
Conmemoración Cáncer de Piel Melanoma
Programa Radial Conexión Bienestar de la Universidad Militar Nueva  Granada
9/06/2021
Recomendaciónes y cuidado de la piel al equipo profesional de futbol SantaFe
24/06/2021</t>
  </si>
  <si>
    <t>Objetivo 5. Formular acuerdos para el reconocimiento, formación y empleo de calidad para los trabajadores de la salud</t>
  </si>
  <si>
    <t>5. Formular acuerdos para el reconocimiento, formación y empleo de calidad para los trabajadores de la salud.</t>
  </si>
  <si>
    <t>Fortalecer la práctica docente - asistencial dentro del contexto de Hospital Universitario, aportando a la formación integral de Talento Humano de alto nivel cientifico, que sea generador de conocimiento para contribuir a la promoción, prevención y recuperación de la enfermedad cutánea en Colombia, asesorando al Ministerio de la Protección Social en la formulación, ejecución, control y evaluación de políticas, planes y proyectos relacionados con la formación academica de los profesionales en dematología.</t>
  </si>
  <si>
    <t>Mejorar competencia de los investigadores (Aprobación y puesta en marcha de proyectos de investigación nuevos por año)</t>
  </si>
  <si>
    <t>4 al cuatrenio</t>
  </si>
  <si>
    <t xml:space="preserve">Proyectos con la participación de dos o más Instituciones, incluidas las relacionadas con Cannabis.
</t>
  </si>
  <si>
    <t>Número de proyectos con la participación de una o más Instituciones.</t>
  </si>
  <si>
    <t>A la fecha se estan adelantando tres proyectos con dos instituciones</t>
  </si>
  <si>
    <t>Se realizo un convenio con Empresa Privada, con Una Entidad de Salud E.S.E. y con una Institución de Educación Superior en el marco de cooperación cientifica</t>
  </si>
  <si>
    <t>Pacto_por_la_transformación_digital_de_Colombia</t>
  </si>
  <si>
    <t>B_Hacia_una_sociedad_digital_e_industria_4_0</t>
  </si>
  <si>
    <t>3) Diseñar e implementar planes de transformación digital en las entidades públicas del orden nacional</t>
  </si>
  <si>
    <t xml:space="preserve">Fortalecer la cultura de mejoramiento continuo y autocontrol mediante la implementación del sistema integrado de gestión para lograr el cumplimiento de los objetivos estratégicos del CDFLLA, en términos de eficiencia, eficacia y efectividad. </t>
  </si>
  <si>
    <t xml:space="preserve">Implementar estándares de metodología de transformación digital en salud, con el fin de avanzar hacia convertir al CDFLLA en un Hospital Inteligente, incluyéndolos como necesidades en el PETI y GD. </t>
  </si>
  <si>
    <t>Estudio prefactibilidad (Autoevaluación)</t>
  </si>
  <si>
    <t>Nivel 1</t>
  </si>
  <si>
    <t>Nivel 2</t>
  </si>
  <si>
    <t xml:space="preserve"> Implementar estándares de transformación digital teniendo en cuenta los resultados de la autoevaluaciòn de lìnea base
</t>
  </si>
  <si>
    <t>Nivel alcanzado de cumplimiento de estándares de transformación digital</t>
  </si>
  <si>
    <t>Nivel alcanzado de cumplimiento de estandraes de transformación digital (Nivel 2)</t>
  </si>
  <si>
    <t xml:space="preserve">Cumplimiento </t>
  </si>
  <si>
    <t>Nivel alcanzado de cumplimiento de estandares de transformación digital (Nivel 2)</t>
  </si>
  <si>
    <t>cumplimiento</t>
  </si>
  <si>
    <t>Fortalecimiento organizacional y simplificación de procesos</t>
  </si>
  <si>
    <t>Posicionar a la Institución mediante el cumplimiento de los requisitos de estandares inernacionales de acreditación y/o de hospital digital. Dandole continuidad a la cultura de mejoramiento y autocontrol</t>
  </si>
  <si>
    <t>Autoevaluación</t>
  </si>
  <si>
    <t>20% de estándares implementados</t>
  </si>
  <si>
    <t>40% de estándares implementados</t>
  </si>
  <si>
    <t>60% de estándares implementados</t>
  </si>
  <si>
    <t xml:space="preserve">Implementación de estándares  Internacionales de calidad
</t>
  </si>
  <si>
    <t>% de implementación de estándares Internacionales  de calidad</t>
  </si>
  <si>
    <t>51,3% de implementación de los estandares de internacionales de calidad</t>
  </si>
  <si>
    <t>Busqueda de nuevas alternativas terapéuticas para el fortalecimiento de la investigación en cannabis medicinal para uso de patologías cutáneas</t>
  </si>
  <si>
    <t>Convenios con instituciones para investigación en cannabis medicinal</t>
  </si>
  <si>
    <t>Total convenios con instituciones en el cuatrienio</t>
  </si>
  <si>
    <t>Hay convenio con una institucion para investigacion en cannabis medicinal.</t>
  </si>
  <si>
    <t>u1</t>
  </si>
  <si>
    <t>Se firmo Convenio con la Empresa Privada para el incio del proyecto de Quertinocitos</t>
  </si>
  <si>
    <t>Talento humano</t>
  </si>
  <si>
    <t>Talento Humano</t>
  </si>
  <si>
    <t>Fortalecer el conocimiento en el manejo de las patologías de Hansen, Leishmaniasis, Cancer de piel y aportar en el conocimiento del comportamiento del COVID-19 y sus manifestaciones en piel.</t>
  </si>
  <si>
    <t>Actividades realizadas para el fortalecimiento en temas de prevención de Cáncer de Piel, Hansen, Leishmaniasis y en el conocimiento del comportamiento del COVID-19 y sus manifestaciones en piel.</t>
  </si>
  <si>
    <t>Número de actividades realizadas en el periodo/ número de actividades solicitadas*100</t>
  </si>
  <si>
    <t>Se han realizado campañas de promoción y prevención por medio de redes sociales donde se abarcan los temas relacionados a las enfermedades cutaneas</t>
  </si>
  <si>
    <t>Se han realizado campañas de promoción y prevención por medio de redes sociales donde se abarcan los temas relacionados a las enfermedades cutaneas el soporte se encuentra registrado en la Matriz INFORME DE ACTIVIDADES DE PROMOCIÓN Y PREVENCIÓN 2021. la cual se encuentra en  la ruta:\\SATURNO02\Calidad\1. SEGUIMIENTO, MEDICIÓN, ANÁLISIS Y EVALUACIÓN\5. SA - SERVICIOS ASISTENCIALES Y ATENCIÓN AL USUARIO\PROMOCIÓN Y PREVENCIÓN\ACTIVIDADES PYP  2021</t>
  </si>
  <si>
    <t>Pacto_por_la_Ciencia_la_Tecnología_y_la_Innovación</t>
  </si>
  <si>
    <t>D_Innovación_pública_para_un_país_más_moderno</t>
  </si>
  <si>
    <t>b. Robustecer las condiciones institucionales para impulsar la innovación pública y remover barreras</t>
  </si>
  <si>
    <t>Satisfacer las expectativas de pacientes, familias y comunidades</t>
  </si>
  <si>
    <t>Información y Comunicación</t>
  </si>
  <si>
    <t>Transparencia y acceso a la información</t>
  </si>
  <si>
    <t>Fortalecer la relación con el usuario y la prestación de servicios  a través de la generación de nuevos canales de comunicación</t>
  </si>
  <si>
    <t>Nuevos canales de comunicación que fortalezcan la relación con el usuario</t>
  </si>
  <si>
    <t>Número de nuevos canales de comunicación que fortalezcan la relación con el usuario</t>
  </si>
  <si>
    <t>Se Habilito un nuevo canal de comunicaciones vía chat, el cual se solializó a toda la comunidad en general por medios de redes sociales y página web</t>
  </si>
  <si>
    <t xml:space="preserve">Se Habilito un nuevo canal de comunicaciones vía what sap chat, el cual se solializó a toda la comunidad en general por medios de redes sociales y página web </t>
  </si>
  <si>
    <t>Fondo de Pasivo Social de Ferrocarriles Nacionales de Colombia - FONFERROCARRILES</t>
  </si>
  <si>
    <t>Garantizar la prestación de los servicios de salud, que requieran nuestros afiliados a través de la efectiva administración de los mismos.</t>
  </si>
  <si>
    <t>Brindar a nuestros usuarios calidad, eficiencia y oportunidad en la prestación de los Servicios de Salud</t>
  </si>
  <si>
    <t>No se cuenta con una línea base, teniendo en cuenta que es un proyecto nuevo en la entidad</t>
  </si>
  <si>
    <t xml:space="preserve">Realizar diagnostico para definir el Modelo de Atención en salud 
</t>
  </si>
  <si>
    <t xml:space="preserve">
Aprobar y adoptar el Modelo de Atención en salud del Fondo a través de los prestadores de servicios de salud 
</t>
  </si>
  <si>
    <t>Implementar las redes integrales de salud priorizadas de conformidad con las necesidades de la población usuaria.</t>
  </si>
  <si>
    <t xml:space="preserve">Realizar seguimiento a la implementación del Modelo de Atención y las Rutas de Atención Integral priorizadas </t>
  </si>
  <si>
    <t>x</t>
  </si>
  <si>
    <t>Conformación y organización de las 
redes integrales de prestación de 
servicios de salud</t>
  </si>
  <si>
    <t xml:space="preserve">Durante el IV trimestre de 2020 se establecieron los lineamientos para el proceso de conformación, organización, gestión,verificación de habilitación de las redes integrales de prestadores de servicios de salud, que posibiliten el acceso real y efectivo a los servicios con el fin de garantizar el acceso y la atención oportuna, continua, integral, resolutiva a la población.  
Para el I trimestre de 2021 se ha hecho verificación de los cambios que se han presentado en la red de  prestadores, que consisten en retiro de IPS previamente incluidas en la red, e inclusión de nuevas IPS para garantizar la cobertura de servicios requerida para la atención de los usuarios.  Lo anterior hace referencia al cumplimiento de la Resolución No. 429 de 2016.   </t>
  </si>
  <si>
    <t>Se solicitó a los prestadores de servicios de salud, la actualización del formato Anexo 10: FORMATO DE RED INTEGRAL DE PRESTADORES DE SERVICIOS DE SALUD el cual es reportado de manera mensual de acuerdo con el procedimiento llamado CAMBIOS EN RED DE PRESTADORES DE SERVICIOS DE SALUD AÑO 2021
El procedimiento fue documentado y socializado por medio de correo electrónico a los médicos auditores de cada división con el fin de iniciar la implementación desde el mes de marzo de 2021.
Se inició la medición de los indicadores de oportunidad correspondientes a la aplicacion de la  Resolución 1552 de 2013 y la medición de indicadores de calidad correspondientes a la aplicacion de la Resolución 256 de 2016, por cada contratista e IPS a partir de enero de 2021. Indicadores pertenecientes al listado maestro de indicadores del GIT Salud. 
Evidencias encontradas: https://drive.google.com/drive/u/1/folders/1d6NQP02TrDHu789YZ44SkY5O661kAc5u</t>
  </si>
  <si>
    <t xml:space="preserve">Ser modelo de Gestión Pública en el sector social. </t>
  </si>
  <si>
    <t>Diseñar, Desarrollar y Mantener los planes de gestión humana, en procura de fortalecer la administración del talento humano del FPS</t>
  </si>
  <si>
    <t>Consolidar la estrategia de la política SINAPSIS</t>
  </si>
  <si>
    <t xml:space="preserve">Consolidar la estrategia de la política SINAPSIS </t>
  </si>
  <si>
    <t xml:space="preserve">Modelo de Gestión de Conocimiento Institucional SINAPSIS </t>
  </si>
  <si>
    <t xml:space="preserve">implementar  del  Modelo de Gestión de Conocimiento Institucional Sinapsis </t>
  </si>
  <si>
    <t>Durante el I Trimestre de 2021, se ejecutaron al 100% las actividades trazadas en el Modelo de Gestión de Conocimiento Institucional Sinapsis, para lo cual se gestionaron cuatro (4) eventos, y adicionales al Plan de Acción de dicha Política se realizaron cinco (5) eventos, para un total de nueve (9) capacitaciones desarrolladas en el marco de POLÍTICA SINAPSIS FPS - FNC.
A fin de dar cumplimiento al 100% a la Política Sinapsis ( 2020) desde la virtualidad, se han definido nuevas metodologías las cuales contemplan:
1. Utilizar y aprovechar al máximo las herramientas tecnológicas de la entidad, con el objetivo de lograr una consolidación, fortalecimiento y documentación permanente del Repositorio de capacitaciones de SINAPSIS
2. Gestionar con la oficina de TIC´S, para que se socialice de manera permanentes, las ventajas que ofrecen de las herramientas Tecnológicas con las que cuenta la entidad para continuar con la transferencia del conocimiento a través de SINAPSIS.
3. Fortalecer y consolidar los grupos focales de innovación, a fin de consensuar y direccionar información estratégica institucional. 
EVIDENCIAS:  Circulares citaciones capacitaciones Política - SINAPSIS 2021</t>
  </si>
  <si>
    <t>Durante el 1er semestre/2021, se ejecutaron las siguientes actividades:
1) Formuló y adoptó el plan de acción que permite de la implementación  del  Modelo de Gestión de Conocimiento Institucional a traves de la Política SINAPSIS. de acuerdo con las metas y necesidad institucionales.
Evidencia:  Plan de acción Sinapsis
https://www.fps.gov.co/aym_document/aym_plan_gestion_humana/PLAN_INSTITUCIONAL_DE_CAPACITACIONES/2021/PLAN%20DE%20ACCI%C3%93N%20SINAPSIS%202021%20.pdf
2) Durante el primer semestre de la vigencia 2021 se han ejecutado diecinueve (19) actividades de la Política SINAPSIS.
 Evidencia: Fila 23 - Circulares capacitaciones SINAPSIS
Link: https://drive.google.com/drive/folders/1OFd_L5uRTK67ZHflvy4q0oRmFkUxeS7m
3) A fin de dar cumplimiento al 100% a la Política SINAPSIS desde la virtualidad, se han definido nuevas metodologías que se realizan en conjunto con la oficina de TIC´S para lo cual se remitio Memorando GTH - 20212100029413, a fin de cumplir los objetivos propuestos, los cuales contemplan:
1. Utilizar y aprovechar al máximo las herramientas técnologicas de la entidad, a fin de lograr una consolidación, fortalecimiento y documentación permanente del Repositorio de capacitaciones de SINAPSIS
2. Identificar y socializar de manera permanente las ventajas que ofrecen de las herramientas Técnologicas con las que cuenta la entidad para continuar con la transferencia del conocimiento a traves de SINAPSIS.
3. Realizar mesas de trabajo con personal clave, para el reconocimiento de la información y su transferencia al interior de la entidad y/o externas.
4. Crear grupo de trabajo con intereses en común, a fin de consensuar y direccionar infromación institucional.
EVIDENCIAS: Fila 23 - Memorando GTH - 20212100029413
Link: https://drive.google.com/drive/folders/1OFd_L5uRTK67ZHflvy4q0oRmFkUxeS7m</t>
  </si>
  <si>
    <t>A fin de dar cumplimiento al 100% a la Política SINAPSIS desde la virtualidad, se han definido nuevas metodologías que se realizan en conjunto con la oficina de TIC´S para lo cual se remitio Memorando GTH - 20212100029413, a fin de cumplir los objetivos propuestos, los cuales contemplan:
1. Utilizar y aprovechar al máximo las herramientas técnologicas de la entidad, a fin de lograr una consolidación, fortalecimiento y documentación permanente del Repositorio de capacitaciones de SINAPSIS
2. Identificar y socializar de manera permanente las ventajas que ofrecen de las herramientas Técnologicas con las que cuenta la entidad para continuar con la transferencia del conocimiento a traves de SINAPSIS.
3. Realizar mesas de trabajo con personal clave, para el reconocimiento de la información y su transferencia al interior de la entidad y/o externas.
4. Crear grupo de trabajo con intereses en común, a fin de consensuar y direccionar infromación institucional.
EVIDENCIAS: Fila 23 - Memorando GTH - 20212100029413
Link: https://drive.google.com/drive/folders/1OFd_L5uRTK67ZHflvy4q0oRmFkUxeS7m</t>
  </si>
  <si>
    <t>Objetivo 3. Elevar el nivel de profesionalización del Estado y fortalecer la excelencia en el ingreso al empleo público</t>
  </si>
  <si>
    <t>Consolidar la estrategia de Los Mejores por Colombia</t>
  </si>
  <si>
    <t xml:space="preserve">Consolidar la estrategia de Los Mejores por Colombia  </t>
  </si>
  <si>
    <t>Política de Excelencia los mejores por Colombia (*)</t>
  </si>
  <si>
    <t>Implementar  del  la Política de Excelencia los mejores por Colombia</t>
  </si>
  <si>
    <t>1) Actualización del Plan de acción para continuar la implementación de la política de Excelencia los mejores por Colombia.
2) Se ejecutaron el 100% de las actividades establecidas en el Plan de Acción para la implementación y ejecución de la política de Excelencia los mejores por Colombia, como se describe a continuación:
1) Aplicación de proceso Inducción general institucional virtual a Judicantes 2021 (Enero)
2) Desarrollo de etapa de precontractual y contractual a Judicantes 2021 (Enero)
3) Reunión No. 1 de seguimiento al desempeño en área de trabajo asignada a Judicantes 2021 y proceso de adaptación la entidad. (Febrero)
4) Aplicación de encuesta de percepción de judicantes 2020 frente a proceso de judicatura terminado.  (Febrero)
5) Presentación de Informe frente a resultados de encuesta de percepción judicantes vigencia 2020 "Los Mejores por Colombia". (Marzo)
     EVIDENCIA: Plan de acción política de Excelencia los mejores por Colombia 2021</t>
  </si>
  <si>
    <t>Durante el 1er semestre/2021, se ejecutaron las siguientes actividades:
1) Actualización del Plan de acción para continuar la implementación de la política de Excelencia los mejores por Colombia.
Evidencia: Plan de Acción "Los mejores por Colombia"
2) Se ejecutaron el 100% de las actividades establecidas en el Plan de Acción para la implementación y ejecución de la política de Excelencia los mejores por Colombia, como se describe a continuación:
1) Aplicación de proceso Inducción general institucional virtual a Judicantes 2021 (Enero)
2) Desarrollo de etapa de precontractual y contractual a Judicantes 2021 (Enero)
3) Reunión No. 1 de seguimiento al desempeño en área de trabajo asignada a Judicantes 2021 y proceso de adaptación la entidad. (Febrero)
4) Aplicación de encuesta de percepción de judicantes 2020 frente a proceso de judicatura terminado.  (Febrero)
5) Presentación de Informe frente a resultados de encuesta de percepción judicantes vigencia 2020 "Los Mejores por Colombia". (Marzo)
6) Reunión Judicantes: Realizar seguimiento al desempeño de los judicantes desde el trabajo en casa (Abril)
      EVIDENCIA: Fila 24 - Plan de acción política de Excelencia los mejores por Colombia 2021
Link: https://drive.google.com/drive/folders/1OFd_L5uRTK67ZHflvy4q0oRmFkUxeS7m</t>
  </si>
  <si>
    <t>B_Gasto_público_efectivo</t>
  </si>
  <si>
    <t>Objetivo 1. Fortalecer los instrumentos para la asignación estratégica y responsabilidad del gasto público</t>
  </si>
  <si>
    <t>ODS 16. Paz, justicia e instituciones sólidas</t>
  </si>
  <si>
    <t>Gestión presupuestal</t>
  </si>
  <si>
    <t>Fortalecer la administración de los bienes de la entidad y la óptima gestión de los recursos</t>
  </si>
  <si>
    <t>Optimizar los recursos presupuestales, para satisfacer oportunamente las necesidades de funcionamiento</t>
  </si>
  <si>
    <t>Saneamiento de la Cartera Ferrocarriles (salud y pensión) e ISS.</t>
  </si>
  <si>
    <t>100 % Gestión y aplicación del Recaudo</t>
  </si>
  <si>
    <t>PORCENTAJE DE CARTERA APLI CADA DURANTE LA VIGENCIA</t>
  </si>
  <si>
    <t>(Valor de la cartera por concepto de 
cuotas partes FPS e II aplicada en 
la vigencia / valor de recaudo de la 
cartera reportada por tesorería en la 
vigencia)*100</t>
  </si>
  <si>
    <t>Con corte al 31 de marzo se han apliacado $ 699.659.797 entre cuotas partes e ISS de un total de $1.704.517.881 reportados por tesoreria.</t>
  </si>
  <si>
    <t xml:space="preserve">Es importante resaltar para esta actividad  se estableció como meta mínima una aplicación del recaudo reportado por el GIT de Tesorería del 60% </t>
  </si>
  <si>
    <t>Durante el primer semestre se aplicó por concepto de cuotas partes del seguro social y ferrocarriles valor de 1.546.879.815 y se recaudo en el mismo periodo de acuerdo a información de tesorería 2.157.387.702,  cumpliendo al 100% con la meta trazada (60%)  EVIDENCIA CARPETA "EVIDENCIAS INGRESOS APLICACIONES" https://drive.google.com/drive/folders/1BHHc9_ssInV9bjxtvMlxTHEX_MWhONOd</t>
  </si>
  <si>
    <t>Fondo de Previsión Social del Congreso de la República - FONPRECON</t>
  </si>
  <si>
    <t>Incrementar el recaudo efectivo de FONPRECON</t>
  </si>
  <si>
    <t>Mantener niveles apropiados de recaudo de recursos para partivipar en la financiación de las obligaciones pensionales</t>
  </si>
  <si>
    <t>$60 mil millones</t>
  </si>
  <si>
    <t>$50 mil millones</t>
  </si>
  <si>
    <t>$ 210 mil millones</t>
  </si>
  <si>
    <t>Cumplimiento meta de recaudo efectivo de recursos</t>
  </si>
  <si>
    <t>Recaudo efectivo de recursos / meta programada * 100</t>
  </si>
  <si>
    <t>En el primer trimestre de 2021, se  recaudó la suma de $16.048.654.657,68 por los siguientes conceptos:
Cuotas partes pensionales $12.328.058.852,68
Bonos Pensionales: $3.422.890.967
Devolución Aportes Historia Laboral: $297.704.838
De conformidad con la programación correspondiente a $50 mil millones para la vigencia 2021,  la gestión de recaudo representa un avance del  32, 10%.</t>
  </si>
  <si>
    <t>En el primer semestre de 2021, se  recaudó la suma de $26.492.648.340,76 por los siguientes conceptos:
Cuotas partes pensionales $21.767.543.401,02
Bonos Pensionales: $4.321.759.129
Devolución Aportes Historia Laboral: $403.345.810,74
De conformidad con la programación correspondiente a $50 mil millones para la vigencia 2021,  la gestión de recaudo representa un avance del  52,99%.</t>
  </si>
  <si>
    <t>Integrar y preservar el conocimiento de los procesos institucionales</t>
  </si>
  <si>
    <t>Desarrollar cultura organizacional orientada a la generación, apropiación, analítica de información y divulgación del conocimientp institucional</t>
  </si>
  <si>
    <t>Un proceso institucional con gestión del conocimiento implementado</t>
  </si>
  <si>
    <t>Un proceso implementado</t>
  </si>
  <si>
    <t>Tres procesos con gestión del conocimiento implementado</t>
  </si>
  <si>
    <t>Tres Subprocesos con gestión del conocimiento implementado</t>
  </si>
  <si>
    <t>Diez procesos institucionales con gestión del conocimiento implementados</t>
  </si>
  <si>
    <t>Gestión del conocimiento implementado en los procesos de la Entidad</t>
  </si>
  <si>
    <t>Gestión del conocimiento implementado</t>
  </si>
  <si>
    <t xml:space="preserve">
Continuando con la implementación de la política de gestión del conocimiento, durante el primer trimestre se elaboró entregable de la Gestión del Conocimiento y la Innovación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En esta linea  de relacionamiento y acciones colaborativas con otras Entidades, FONPRECON avanza en la vinculación al proyecto Modelo  
 Optimo de Gestión MOG con la Agencia Nacional de Defensa Jurídica del Estado.
En  resumen el documento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t>
  </si>
  <si>
    <t>Continuando con la implementación de la política de gestión del conocimiento, durante el primer semestre del año en curso,   se elaboraron dos (2) entregables de la Gestión del Conocimiento y la Innovación, así: 
1. un primer  entregable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Este primer entregable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
2. Un segundo entregable,  producto de siete (7) sesiones  de, las Comunidades de Práctica Jurídica y Financiera.
 En convenios, relacionamiento y acciones colaborativas con otras entidades, FONPRECON se encuentra implementando los aplicativos del Modelo Optimo de Gestión MOG de la Agencia Nacional de Defensa Jurídica del Estado, ubicandose en la 4 posición en el ranking por avance en producto de las entidades participantes en el proyecto.
En  resumen el segundo entregable recoge los siguientes acápites:
-Sistema de consulta de jurisprudencia y conceptos jurídicos.
- Convenios, relacionamiento y acciones colaborativas con otras entidades
- Comunidad de Práctica Jurídica
- Comunidad de Práctica Financiera.</t>
  </si>
  <si>
    <t xml:space="preserve">Los tres subprocesos que desarrollan actividades  de gestión del conocimiento  y la innovación en la Entidad, son: Gestión Jurídica, Gestion de Talento Humano  y Gestión Administrativa y Financiera (Cartera) </t>
  </si>
  <si>
    <t>Alinear los servicios de tecnología con los procesos</t>
  </si>
  <si>
    <t>Reemplazar procesos manuales de gestión por herramientas tecnológicas que generen eficiencia</t>
  </si>
  <si>
    <t>Catálogo de servicios de TI</t>
  </si>
  <si>
    <t>Catálogo de servicios de TI consolidado y actualizado</t>
  </si>
  <si>
    <t xml:space="preserve">Revisión del consumo de servicios de cada proceso </t>
  </si>
  <si>
    <t>Iniciar la alineación de los servicios de TI con los procesos</t>
  </si>
  <si>
    <t>Finalizar la alineación de los servicios de TI con los procesos</t>
  </si>
  <si>
    <t>Servicios de TI del catálogo alineados con los procesos</t>
  </si>
  <si>
    <t>Procesos institucionales alineados con servicios de tecnología</t>
  </si>
  <si>
    <t>Procesos institucionales con herramientas tecnológicas implementadas</t>
  </si>
  <si>
    <t>El desarrollo consistente en Implementar un formulario en línea en el sitio web de Fonprecon, para permitir la radicación en ORFEO de las solicitudes de tramites de prestaciones y cargar los documentos soporte de cada trámite,  se encuentra en afinamiento por parte de la Subdirección de Prestaciones Económicas.
Se concluyó la revisión con resultados satisfactorios de la información migrada a la nómina ZBOX de los periodos 2004 a 2017.
Se  inicia la fase de análisis  de migración al sistema ZBOX  de la nómina NOVASOFT,  que contiene la información de nóminas de planta de los años 1998 a 2003.</t>
  </si>
  <si>
    <t xml:space="preserve">Se suscribió el contrato 051 de 2021  para  implementar las oportunidades de mejora identificadas en el  desarrollo consistente en disponer  un formulario en línea en el sitio web de Fonprecon, que permite  la radicación en el Sistema de Gestión documental de la Entidad, de las solicitudes de tramites de prestaciones económicas  y cargar los documentos soporte de cada trámite.  Se elaboró el alcance de la necesidad y  los requisitos de las prestaciones económicas, insumos del requerimiento que se adelanta  en ambiente de pruebas. 
Se concluyó  la revisión con resultados satisfactorios de la información migrada a la nómina ZBOX de los periodos 2004 a 2017.  
En lo relacionado con la migración de datos de la nómina NOVASOFT  al sistema ZBOX  correspondiente a los años de 1997 al 2003,  se inició  el proceso con la solicitud de las nóminas físicas al Archivo Central y se avanza en la verificación de los archivos excel extraidos del sistema Novasoft contra la información disponible  papel.  </t>
  </si>
  <si>
    <t>Como resultado Cuantitativo se plasma la realización de tres actividades  en el primer semestre para avanzar en la estrategia Institucional</t>
  </si>
  <si>
    <t>Implementar el sistema integral de atención al usuario</t>
  </si>
  <si>
    <t>Mejorar los espacios de relacionamiento de la Entidad con los ciudadanos</t>
  </si>
  <si>
    <t>Canales de interacción existentes y procesos y procedimientos revisados</t>
  </si>
  <si>
    <t>Procesos y procedimientos revisados</t>
  </si>
  <si>
    <t>Componente de procesos y procedimientos actualizado y componente de Talento Humano organizado (ventanilla hacia adentro)</t>
  </si>
  <si>
    <t xml:space="preserve">Cumplimiento del componente de Cobertura (ventanilla hacia afuera) </t>
  </si>
  <si>
    <t>Cumplimiento del componente de certidumbre y de cumplimiento de expectativas (ventanilla hacia afuera)</t>
  </si>
  <si>
    <t>Sistema integral de atención al usuario implementado y en operación</t>
  </si>
  <si>
    <t>Sistema integral de atención al usuario implementado</t>
  </si>
  <si>
    <t xml:space="preserve">Con el objetivo de identificar las necesidades y expectativas de sus grupos de valor, formular acciones de mejoramiento que optimicen los servicios y la relación con sus usuarios, FONPRECON inició el ejercicio de caracterización de grupos de valor,  en la primera etapa identificó la población sujeto que interactua con la entidad. En la segunda etapa  elaboró  diferentes encuestas enviadas directamente a los correos de los grupos identificados, actividad cumplida a marzo 31 del año en curso.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Los servidores y contratistas de Atención al usuario y Archivo y correspondencia participaron en el Encuentro transversal de servicio al Ciudadano realizado en el mes de marzo del año en curso.
La Entidad en aras de mejorar la comunicación con sus grupos de valor  impulsó en el presente trimestre entre los servidores y contratistas, la Estrategia de capacitación en Lenguaje Claro en la que participaron  y aprobaron la formación impartida por el DNP,  44 servidores y 19 contratistas.
</t>
  </si>
  <si>
    <t>Con el objetivo de identificar las necesidades y expectativas de sus grupos de valor, formular acciones de mejoramiento que optimicen los servicios y la relación con sus usuarios, FONPRECON inició el ejercicio de caracterización de grupos de valor,  en la primera etapa identificó la población sujeto que interactua con la entidad. En la segunda etapa  elaboró  diferentes encuestas enviadas directamente a los correos de los grupos identificados, actividad cumplida a marzo 31 del año en curso y a partir de ello avanza en la ejecución de los planes que satisfagan las necesidades identificadas como resultado de las encuestas.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y atraves de mensajes SMS al celular de los usuarios.
La Entidad en aras de mejorar la comunicación con sus grupos de valor  impulsó en el presente semestre  entre los servidores y contratistas, la Estrategia de capacitación en Lenguaje Claro en la que participaron  y aprobaron la formación impartida por el DNP,  44 servidores y 19 contratistas.
.- Se capacitó al personal de atención al ciudadano en temas propios de su quehacer para brindar un mejor servicio al ciudadano, entre ellos se abarcaron los siguientes temas: presentación del Centro Especializado de Servicio al Ciudadano (CESC), Sensibilización en el Modelo Integrado de Atención al Ciudadano del Sector, 
 Rendición de cuentas, Diplomado en participación ciudadana y  Servicio al ciudadano.</t>
  </si>
  <si>
    <t>Como resultado Cuantitativo se plasma la realización de cuatro actividades  en el primer semestre para avanzar en la estrategia Institucional</t>
  </si>
  <si>
    <t>Instituto Nacional de Cancerología</t>
  </si>
  <si>
    <t>Elaborar y presentar una propuesta de carácter normativo dirigido a definir el régimen legal del Instituto Nacional de Cancerología y de esta manera plantear el modelo de redireccionamiento institucional que le permita el cabal cumplimiento de su misión institucional</t>
  </si>
  <si>
    <t>Elaborar el documento de redireccionamiento institucional e implementar la propuesta organizacional aprobada al 2021</t>
  </si>
  <si>
    <t xml:space="preserve">Nueva propuesta organizacional acorde con el redireccionamiento </t>
  </si>
  <si>
    <t>Documento de la nueva propuesta organizacional acorde con el redireccionamiento</t>
  </si>
  <si>
    <t>Se están realizando mesas de trabajo internas donde se revisa la nueva propuesta de valor del INC aplicando metodologías y las guías definidas por DAFP</t>
  </si>
  <si>
    <t>NA</t>
  </si>
  <si>
    <t>Durante el I trimestre se realizaron mesas de trabajo internas donde se revisa la nueva propuesta de valor del INC aplicando metodologías y las guías definidas por DAFP, sin embargo, dado que esta actividad estaba ligada al proyecto de ley de la reforma a la salud que no fue aprobada; esta actividad queda en espera por parte de la dirección general para determinar las directrices y su continuidad.
Programado para cumplir al II semestre de 2021</t>
  </si>
  <si>
    <t>Mejorar la gestión del desempeño institucional a través de la implementación del Modelo Integrado de Planeación y Gestión - MIPG</t>
  </si>
  <si>
    <t>Lograr un desempeño institucional en el sector público mínimo del 85%</t>
  </si>
  <si>
    <t xml:space="preserve"> Índice de desempeño institucional a través del Formulario Único Reporte de Avances de la Gestión (FURAG)</t>
  </si>
  <si>
    <t>Promedio de cumplimiento del Modelo Integrado de Planeacion y Gestión - FURAG</t>
  </si>
  <si>
    <t>Resultado 2019: 79,5
Diferencia frente a la meta programada: 1,5
Indicador acumulativo a 2022</t>
  </si>
  <si>
    <t>A 31 de marzo, se han llevado a cabo 4 reuniones del comité institucional de gestión y desempeño. 
Se realizaron 28 reuniones con las diferentes áreas con preguntas asignadas en las políticas del Modelo Integrado de Planeación y Gestión MIPG con el fin de diligenciar el FURAG vigencia 2020.
Se realiza diligenciamiento formulario furag dentro de las fechas establecidas por el DAFP y se obtiene certificado de diligenciamiento el 25 de marzo de 2021.
Se realizó el seguimiento al plan de acción MIPG con corte a 31 de diciembre de 2020.</t>
  </si>
  <si>
    <t>Resultado 2020: 86.8</t>
  </si>
  <si>
    <t>A 30 de junio, se han llevado a cabo 7 reuniones del comité institucional de gestión y desempeño. Se realizaron 28 reuniones con las diferentes áreas con preguntas asignadas en las políticas del Modelo Integrado de Planeación y Gestión MIPG con el fin de diligenciar el FURAG vigencia 2020. 
Se realiza diligenciamiento formulario furag dentro de las fechas establecidas por el DAFP y se obtiene certificado de diligenciamiento el 25 de marzo de 2021. 
Se realizó el seguimiento al plan de acción MIPG con corte a 31 de diciembre de 2020 y I trimestre 2021
Se llevó a cabo presentación de avances del comité al I semestre de 2021 ante la Dirección General del INC.</t>
  </si>
  <si>
    <t>Se realizó el seguimiento al plan de acción MIPG con corte a 31 de diciembre de 2020 y I trimestre 2021</t>
  </si>
  <si>
    <t>Desarrollar el plan de responsabilidad social</t>
  </si>
  <si>
    <t>Cumplir el plan de responsabilidad social al 100%</t>
  </si>
  <si>
    <t>ND</t>
  </si>
  <si>
    <t>&gt;=90%</t>
  </si>
  <si>
    <t>Porcentaje de cumplimiento del plan de responsabilidad social</t>
  </si>
  <si>
    <t>(Número de actividades ejecutadas del plan de responsabilidad social /Total de actividades programadas del plan de responsabilidad social)*100</t>
  </si>
  <si>
    <t>Como resultado del simulacro de acreditación realizado en diciembre de 2020, se realizó mesa de trabajo con el grupo de Organización y Métodos de la Oficina de Planeación y Sistemas, para la actualización y alineación de los indicadores en el módulo de categorización de SIAPINC (Módulo de navegabilidad/categorización de indicadores/gestión de calidad/eje de acreditación/Responsabilidad
Social), de acuerdo con las 6 líneas definidas en la política responsabilidad social.
• Se continua con la socialización de las líneas a través del boletín de calidad y video con difusión a todos los colaboradores. También este Eje hace parte de los temas incluidos en los simulacros de
acreditación que se están realizando en los diferentes Grupos.</t>
  </si>
  <si>
    <t>Para el primer semestre de 2021, se desarrollaron 4 actividades de Responsabilidad Social:
1. Se determinó los siguientes datos de cumplimiento de cierre del año 2020 para algunas de las
acciones de las líneas, teniendo como fuente el Informe de gestión institucional y reportes de los
responsables de las acciones.
2. Se creó el indicador de proceso de cumplimiento de responsabilidad social semestral, lo que permitirá
llevar la trazabilidad institucional para este tema.
3. Como resultado del simulacro de acreditación, se realizó mesa de trabajo con el grupo de
Organización y Métodos de la Oficina de Planeación y Sistemas, para la actualización y alineación de los indicadores en el módulo de categorización de SIAPINC (Módulo de navegabilidad/categorización
de indicadores/gestión de calidad/eje de acreditación/Responsabilidad Social), de acuerdo con las 6
líneas definidas en la política responsabilidad social.
4. Se realizó socialización y difusión institucional de responsabilidad social (política, líneas, indicadores,
y principales resultados de las acciones)</t>
  </si>
  <si>
    <t>Mejorar la oportunidad institucional en la atención de pacientes</t>
  </si>
  <si>
    <t>Oportunidad en el inicio de tratamiento máximo en 55 días</t>
  </si>
  <si>
    <t>55 días</t>
  </si>
  <si>
    <t>&lt;=55 días</t>
  </si>
  <si>
    <t>Oportunidad en el inicio de tratamiento</t>
  </si>
  <si>
    <t>Oportunidad de diagnostico institucional+Oportunidad en el inicio de TTO (quimio,radio o cirugía)</t>
  </si>
  <si>
    <t>44 días de oportunidad de inicio de tratamiento institucional
22,3 días de oportunidad de diagnóstico
21,7 días de oportunidad de inicio de tratamiento (quimio, radio o cirugía)
Se encuentra dentro del rango esperado de medición manteniendo la oportunidad en metas establecidas el inicio de tratamiento institucional tienen como fin de cumplimiento ofertar un adecuado tratamiento enlazando los tiempos de confirmación diagnóstica, estatificación e inicio de la modalidad de manejo acorte con las necesidades de cada paciente. Para el 2021, se continua en una labor conjunta con los líderes de proceso con el avance de la dinámica de telemedicina en donde se ofrece teleorientación y teleconsulta mejoro la oportunidad de control de resultados para toma de decisiones e inicio de tratamiento, así como el engranaje de los grupos de autorizaciones de las EAPBs con las que tenemos la mayoría de los pacientes del instituto, lo cual permitió un acceso más rápido a los exámenes necesarios para realizar el diagnóstico y la estadificación de los pacientes; sin embargo la movilidad restringida y el temor al contagio disminuyeron notablemente el número de pacientes para tratamientos.</t>
  </si>
  <si>
    <t>46.6 días</t>
  </si>
  <si>
    <t>45,3 días de oportunidad de inicio de tratamiento institucional
23,7 días de oportunidad de diagnóstico
21,6 días de oportunidad de inicio de tratamiento (quimio, radio o cirugía)
Se ha trabajado con los lideres de proceso, para mantener la oportunidad en las metas establecido ofertando un adecuado tratamiento enlazando los tiempos de confirmación diagnóstica, estatificación e inicio de la modalidad de manejo acorte con las necesidades de cada paciente. Se continua en una labor conjunta en el avance de la dinámica de telemedicina en donde se ofrece teleorientación y teleconsulta mejoro la oportunidad de control de resultados para toma de decisiones e inicio de tratamiento, así como el engranaje de los grupos de autorizaciones de las EAPBs con las que tenemos la mayoría de los pacientes del instituto.</t>
  </si>
  <si>
    <t>Desarrollar programas y proyectos para mejorar la atención centrada en el paciente</t>
  </si>
  <si>
    <t>Desarrollar programas y proyectos para mejorar la atención centrada en el paciente para el diagnóstico y estadificación, inicio de tratamiento quirúrgico, clínico y radioterapia</t>
  </si>
  <si>
    <t>&gt;=80%</t>
  </si>
  <si>
    <t>Porcentaje de cumplimiento de los programas y proyectos para mejorar la atención centrada en el paciente (de acuerdo a programación anual)</t>
  </si>
  <si>
    <t>{Número de proyectos que cumplen con el 80% de las actividades del cronograma}|{Número de proyectos con seguimiento en el periodo} * 100</t>
  </si>
  <si>
    <t>Resultado 2020: 50%
Diferencia frente a la meta programada: 30%
Cumplimiento frente a la meta: 63% 
Indicador acumulativo de acuerdo con la vigencia de cada proyecto. Medición trimestral</t>
  </si>
  <si>
    <t>El macro proyecto de mejoramiento continuo y gestión tecnológica de las áreas de dirección, soporte y prestación de servicios especializados del INC, de los 9 proyectos asistenciales para mejorar la atención centrada en el paciente para el diagnóstico, y estadificación, inicio de tratamiento quirúrgico, clínico y radioterapia se identifica que 6 proyectos cumplen con el 80% de actividades del cronograma, los cuales son: Programa de extensión domiciliaria, Fortalecimiento de las aplicaciones clínicas de PET y de medicina nuclear en cáncer, cumpliendo las regulaciones vigentes de buenas prácticas de producción de radiofarmacia, Innovación en el servicio de medicina nuclear como estrategia de diferenciación para mejorar la competitividad del instituto nacional de cancerología para el manejo del cáncer, Atención perioperatoria integral del cáncer, una estrategia para generar los mejores resultados posibles y el mayor valor en el paciente quirúrgico del instituto nacional de cancerología, Programa para la creación de una red nacional de cáncer hereditario en Colombia y Diseño e implementación del programa de producción magistral en biotecnológicos fitoterapéuticos y radiofármacos en el INC,</t>
  </si>
  <si>
    <t>El macro proyecto de mejoramiento continuo y gestión tecnológica de las áreas de dirección, soporte y prestación de servicios especializados del INC, de los 9 proyectos asistenciales para mejorar la atención centrada en el paciente para el diagnóstico, y estadificación, inicio de tratamiento quirúrgico, clínico, radioterapia y gestión de apoyo clínico se identifica que 7 proyectos cumplen con el 80% de actividades del cronograma, los cuales son: Programa de extensión domiciliaria el cual cerró para el primer trimestre, Fortalecimiento de las aplicaciones clínicas de PET y de medicina nuclear en cáncer, cumpliendo las regulaciones vigentes de buenas prácticas de producción de radiofarmacia, Innovación en el servicio de medicina nuclear como estrategia de diferenciación para mejorar la competitividad del instituto nacional de cancerología para el manejo del cáncer, Modernización del servicio de oncología radioterápica para la atención del paciente en el INC, Programa para la creación de una red nacional de cáncer hereditario en Colombia, Diseño e implementación del programa de producción magistral en biotecnológicos fitoterapéuticos y radiofármacos en el INC y Programa de atención domiciliaria.</t>
  </si>
  <si>
    <t>Se continúa realizando seguimiento trimestral a los proyectos de acuerdo con la meta programada para cada periodo teniendo en cuenta que este indicador es acumulativo a diciembre de 2021</t>
  </si>
  <si>
    <t>Mejorar la eficacia de los tratamientos institucionales</t>
  </si>
  <si>
    <t>Implementar estrategias para mejorar la supervivencia de pacientes en las patologías seleccionadas</t>
  </si>
  <si>
    <t>Porcentaje de adherencia a guías de práctica clínica</t>
  </si>
  <si>
    <t>(Número total de hc de las unidades funcionales que cumplen las recomendaciones de GPC evaluadas / Total historias clínicas revisadas de las Unidades Funcionales)*100</t>
  </si>
  <si>
    <t>Durante el I trimestre de 2021, se realizó la priorización de las guías de práctica clínica cuya medición de adhrencia será realizada con corte de 31 de diciembre de 2021, de tal forma que se cuente con la totalidad de la información requerida para la correcta medición.</t>
  </si>
  <si>
    <t xml:space="preserve">    El 09 de marzo de 2021 se presentó el informe evaluación del grado de adherencia a la guía de práctica clínica para la detección temprana, tratamiento integral, seguimiento y rehabilitación del cáncer de mama de pacientes atendidos en el año 2019
• El 10 de marzo de 2021 se presentó el informe de evaluación del grado de adherencia a la guía de práctica clínica para la detección temprana, diagnóstico, tratamiento, seguimiento y rehabilitación de pacientes con diagnóstico de cáncer de colon y recto del año 2019
• Entre abril y mayo de 2021, se hizo referenciación al procedimiento de adherencia a guías de práctica clínica en 2 Instituciones acreditadas:  Hospital General de Medellín, Hospital Universitario San Ignacio
•   El 07 de mayo se postuló la medición de adherencia a GPC en el INC al concurso para el banco de retos propuesto por el MinTIC
• Para el segundo semestre de 2021, se ha programado la medición de adherencia a la GPC de cáncer de mama y cáncer de colon y recto en pacientes atendidos durante el año 2020
•  Se está evaluando la metodología de evaluación de GPC en el INC
Programado para cumplir al II semestre de 2021</t>
  </si>
  <si>
    <t>La medición de  adherencia a guías de práctica clínica está programada para diciembre de 2021</t>
  </si>
  <si>
    <t>Impactar positivamente en la calidad de vida de los pacientes institucionales</t>
  </si>
  <si>
    <t>Diseñar e implementar un programa de medición de calidad de vida de los pacientes en dos (2)
unidades funcionales priorizadas y en cuidado paliativo según tipo de escala en al menos dos (2)
momentos por paciente al año 2022.</t>
  </si>
  <si>
    <t xml:space="preserve">Línea de base calidad de vida de los pacientes en dos (2) unidades funcionales priorizadas y en cuidado
paliativo según tipo de escala en al menos dos (2) momentos por paciente al año 2022.
</t>
  </si>
  <si>
    <t>Obtener el reconocimiento como hospital universitario</t>
  </si>
  <si>
    <t>Cumplir con los requisitos como hospital universitario al año 2022</t>
  </si>
  <si>
    <t>Certificación en altos estándares de acreditación de calidad en docencia</t>
  </si>
  <si>
    <t>Articular la investigación de cáncer a nivel nacional en el marco de los proyectos de ciencia, tecnología e innovación</t>
  </si>
  <si>
    <t>Consolidar la red nacional de investigación (básica, clínica, epidemiológica y salud pública) en cáncer</t>
  </si>
  <si>
    <t>&gt;=1</t>
  </si>
  <si>
    <t xml:space="preserve">Desarrollo de al menos un (1) proyecto de investigación nuevo de la red nacional de investigación en cáncer </t>
  </si>
  <si>
    <t xml:space="preserve">Número de proyectos de investigación nuevos de la red nacional de investigación en cáncer </t>
  </si>
  <si>
    <t>Número de proyectos de investigación nuevos con la red, con uso de muestras del BNTTF</t>
  </si>
  <si>
    <t xml:space="preserve">Se estructuró la Comisión para la formulación de proyectos en la Red de Investigación en Cáncer durante el I trimestre, por lo que se encuentran identificando las temáticas de interés de la red para un posible proyecto de investigación orientada por misiones </t>
  </si>
  <si>
    <t>Se estructuró la Comisión para la formulación de proyectos en la Red de Investigación en Cáncer durante el I trimestre, por lo que se encuentran identificando las temáticas de interés de la red para un posible proyecto de investigación orientada por misiones.
Actividad programada para cumplir a diciembre de 2021</t>
  </si>
  <si>
    <t>Formalizar al menos un (1) acuerdo nuevo de cooperación internacional de investigación en cáncer</t>
  </si>
  <si>
    <t xml:space="preserve">Acuerdos de cooperación internacional de investigación en cáncer formalizados </t>
  </si>
  <si>
    <t xml:space="preserve">Número de acuerdos de cooperación internacional de investigación en cáncer formalizados </t>
  </si>
  <si>
    <t>Promover la atención integral del paciente con cáncer en el país</t>
  </si>
  <si>
    <t>Diseñar e implementar un programa institucional de tele oncología</t>
  </si>
  <si>
    <t>Diseño de programa institucional de tele oncología aprobado</t>
  </si>
  <si>
    <t>Proyecto de innovación en modelos de prestación de teleoncología diseñado y aprobado</t>
  </si>
  <si>
    <t>Implementación del programa institucional de tele oncología  (de acuerdo con lo programado)</t>
  </si>
  <si>
    <t>(Número de actividades implementadas del programa institucional de tele oncología  / Total de actividades programadas para la implementacióndel programa institucional de tele oncología)*100</t>
  </si>
  <si>
    <t>Dando continuidad al desarrollo del programa de Tele oncología en el Instituto Nacional de Cancerología durante el 2020, a la fecha se mantiene la oferta de tele orientación y telemedicina interactiva para las 30 especialidades de consulta externa ofertadas por el Instituto. Poco más del 50% de la demanda efectiva se continúa concentrando en las especialidades de Oncología Clínica y Hematología. Se mantiene el empleo de la plataforma tecnológica (Ms Teams, SAP y software de telefonía IP) y se espera durante el 2021, continuar trabajando en nuevos desarrollos informáticos que soporten el programa.
Actualmente se está trabajando en la próxima aplicación de una encuesta de satisfacción dirigida a pacientes y equipo de salud usuarios de los servicios de tele orientación y telemedicina interactiva con el fin de identificar ventajas, desafíos y oportunidades de mejora de cara a la siguiente etapa proyectada para la consolidación del programa durante el 2021 (tele experticia).
Igualmente, durante el primer trimestre del 2021 se trabajó en el análisis de toda la información y la experiencia 2020.</t>
  </si>
  <si>
    <t>Durante el II trimestre se continúa con la implementación y estabilización del programa de Tele oncología en el Instituto Nacional de Cancerología durante el manteniendo la oferta de tele orientación y telemedicina interactiva para las 30 especialidades de consulta externa ofertadas por el Instituto. Durante el II trimestre se observa un leve descenso (9%) de la demanda efectiva total, aunque la mayor demanda se concentra en las especialidades de Oncología Clínica y Hematología. 
Durante el II trimestre se inició la aplicación de una encuesta virtual de satisfacción dirigida a pacientes y equipo de salud usuarios de los servicios de tele orientación y telemedicina interactiva. De igual manera se ha iniciado la integración con la plataforma de reporte institucional SIAI.  
Programado para cumplir a noviembre de 2021</t>
  </si>
  <si>
    <t>Generar recomendaciones en guías de práctica clínica de atención en cáncer</t>
  </si>
  <si>
    <t>Elaborar mínimo 2 guías de práctica clínica al año</t>
  </si>
  <si>
    <t>&gt;=2</t>
  </si>
  <si>
    <t>&gt;=8</t>
  </si>
  <si>
    <t>Guías de práctica clínica iniciadas o actualizadas</t>
  </si>
  <si>
    <t>Número de guías de práctica clínica iniciadas o actualizadas</t>
  </si>
  <si>
    <t>Se iniciaron las guías de cáncer gástrico, cáncer de pulmón y leucemias y linfomas. Las cuales se desarrollarán durante el año 2021</t>
  </si>
  <si>
    <t xml:space="preserve"> La GPC para el diagnóstico y manejo de las lesiones preneoplásicas de cuello uterino, el Comité de Publicaciones del INC envió un segundo comunicado con observaciones. La Universidad Nacional está construyendo la respuesta a estas segundas observaciones.
•   A 30 de junio, la GPC de Cesación Tabáquica realizó el panel de expertos para la validación de las recomendaciones y estas recomendaciones fueron socializadas en la página Web del INC (enlace: https://www.cancer.gov.co/conozca-sobre-cancer-1/informacion-sobre-cancer-para-profesionales/guias-protocolos-1/guias-practica-clinica-informadas-evidencia/guias-practica-clinica-desarrollo/socializacion-recomendaciones-guia-practica-1).  Para esta fecha, la Universidad Nacional estaba en proceso de consolidación del documento a someter al Comité de Publicaciones.
• La actualización de la GPC para el diagnóstico, estadificación y tratamiento del Ca. De Próstata, se encuentra en etapa de revisiones sistemáticas (también a cargo de la Universidad Nacional).
•  La GPC de Sarcomas, se encuentra en etapa de completar las revisiones sistemáticas (a cargo de la oficina de Guías y Protocolos).
Programado para cumplir a diciembre de 2021</t>
  </si>
  <si>
    <t>Fortalecer y difundir el sistema de vigilancia epidemiológica para el control del cáncer</t>
  </si>
  <si>
    <t>Mantener la vigilancia de la supervivencia poblacional en los canceres priorizados en Colombia (mama, cuello uterino, estómago, colon y recto y próstata)</t>
  </si>
  <si>
    <t>Informe de estimaciones de la supervivencia de cáncer para las localizaciones de mama, cuello uterino, próstata, estómago y colon-recto</t>
  </si>
  <si>
    <t>Durante el equipo primario de mejoramiento del mes de marzo fueron presentados los resultados preliminares de la supervivencia global institucional cohorte 2015 a 5 años de seguimiento, análisis y reporte del 19-02-2021 para cáncer de estómago. 
En la misma instancia, se presentó la supervivencia global institucional de cáncer de mama y cuello uterino, cohorte 2015 a 5 años de seguimiento. 
Reporte Mama: 19-02-2021
Cuello uterino: 19-03-2021</t>
  </si>
  <si>
    <t>A partir de julio hasta noviembre de 2021 se realizarán las mediciones en las 5 patologías seleccionadas (una mensual)</t>
  </si>
  <si>
    <t>Contribuir a incrementar la oferta de cuidado paliativo en el país</t>
  </si>
  <si>
    <t>Diseñar y realizar un (1) proyecto piloto de implementación del modelo de cuidado paliativo e implementarlo en dos entidades durante la vigencia 2021-2022</t>
  </si>
  <si>
    <t>Proyecto piloto de implementación del modelo de cuidado paliativo</t>
  </si>
  <si>
    <t xml:space="preserve">Proyecto piloto de implementación del modelo de cuidado paliativo, aprobado por el Comité científico a julio de 2021 y realizar 2 mesas de trabajo para la implementación del piloto a 30 de noviembre de 2021 </t>
  </si>
  <si>
    <t>Evaluar y actualizar el plan decenal para el control del cáncer en apoyo al Ministerio de Salud y Protección Social</t>
  </si>
  <si>
    <t>Evaluar los resultados del plan decenal para el control del cáncer en el año 2021 con base en las fuentes de información secundarias disponibles</t>
  </si>
  <si>
    <t>Documento de evaluación con los resultados del plan decenal para el control del cáncer</t>
  </si>
  <si>
    <t>Se diseñó un documento con la Metodología propuesta para hacer esta evaluación, que incluyó los tres componentes: 
•Monitoreo y seguimiento de las metas del PDCCC
•Participación efectiva de los actores involucrados en la ejecución del plan y 
•Estudios de caso definidos como procesos trazadores
Este documento fue socializado internamente en el INC en Comité Científico y en otras reuniones internas. Se revisó la metodología propuesta con miembros del equipo de metodólogos del Grupo de Apoyo y Seguimiento a la Investigación del INC.
Junto con el Ministerio de Salud, se realizó una actualización de las fuentes de información y medición al catálogo de indicadores del PDCCC. Por otra parte, se hizo la propuesta para un análisis ponderando para reconocer el porcentaje de avance de los componentes y sus metas en relación a cada línea estratégica y de cada línea estratégica en relación al plan.
Se han realizado tres mesas de trabajo con el Ministerio de Salud, con el equipo técnico de la Subdirección de Enfermedades No Transmisibles, para la definición conjunta del plan de trabajo para la evaluación del Plan Decenal.
Así mismo, se remitió oficio al Ministerio de Salud por parte de la Dirección General del INC, delegando a los representantes por el INC para el Comité Evaluador, con dos representantes, uno de la Subdirección y de Investigaciones y otro de la Subdirección Médica.</t>
  </si>
  <si>
    <t>Se han continuado los distintos encuentros con el Ministerio de Salud y Protección social, las más relevantes se dieron los días 26 de mayo, 11 de junio y 29 de junio, donde se han revisado y discutido las propuestas metodológicas para adelantar la evaluación del PDCCC.
El Instituto ha presentado 3 opciones de abordaje metodológico a saber: 
•	Censo de fuentes secundarias de información como la cuenta de alto costo en el caso de cáncer de mama y leucemia linfoide aguda en población pediátrica, y las Entidades Administradoras de Planes de Beneficios (EAPB) para cáncer de cuello uterino.
•	Muestreo probabilístico de los casos reportados por las EPS en los sistemas de registro de información, de la población a riesgo o con diagnóstico de cáncer de cuello uterino, e historias clínicas de las pacientes con diagnóstico de cáncer de mama y pacientes con leucemia linfoide aguda en población pediátrica atendidos en las IPS con servicios oncológicos a nivel nacional, el cual sería estratificado y multi etápico. Ventajas: cobertura nacional. Dependerá de la información proporcionada por las IPS. Desventajas: mayor despliegue conociendo cobertura de las EPS, mayores recursos y desplazamiento a campo y mayor tiempo. 
•	Muestreo probabilístico de los casos reportados por las EPS en los sistemas de registro de información, de la población a riesgo o con diagnóstico de cáncer de cuello uterino y los registros de los casos reportados por las entidades a los sistemas de registro de información de la cuenta de alto costo, con diagnóstico de cáncer de mama y leucemia linfoide aguda en pacientes pediátricos. El cálculo del tamaño de la muestra va a estar condicionado al parámetro de interés. Estos escenarios están sujetos a la disponibilidad de recursos, que las fuentes tengan representatividad poblacional, y se encuentren disponibles y actualizadas.
El Ministerio por su parte, continúa evaluando la viabilidad y conveniencia de las propuestas, teniendo en cuenta aspectos legales, técnicos y financieros, además del horizonte de tiempo. Terminando el mes de Junio el Ministerio de Salud y Protección Social mediante correo electrónico manifiestan interés por la alternativa del Muestreo probabilístico de los casos reportados por las EPS en los sistemas de registro de información, de la población a riesgo o con diagnóstico de cáncer de cuello uterino y los registros de los casos reportados por las entidades a los sistemas de registro de información de la cuenta de alto costo, con diagnóstico de cáncer de mama y leucemia linfoide aguda en pacientes pediátricos.
Programado para entregar en diciembre de 2021</t>
  </si>
  <si>
    <t>Presentar los objetivos y metas de las líneas estratégicas para el plan decenal para el control del cáncer 2022-2031</t>
  </si>
  <si>
    <t xml:space="preserve">Documento técnico del plan decenal para el control del cáncer 2022-2031 </t>
  </si>
  <si>
    <t>Mejorar la sostenibilidad financiera institucional</t>
  </si>
  <si>
    <t>Obtener una facturación anual por venta de servicios de salud, proyectada con la ejecución del año anterior y con un incremento del IPC más 2 puntos porcentuales anuales</t>
  </si>
  <si>
    <t>&gt;=95%</t>
  </si>
  <si>
    <t>Porcentaje de cumplimiento en las metas de facturación</t>
  </si>
  <si>
    <t>(Total de la facturación ejecutada en el período/ Total meta de facturación mensual)*100</t>
  </si>
  <si>
    <t>111% de cumplimiento en las metas de facturación 
El Instituto tiene definida una meta de facturación para el año 2021 de $273.120 millones de pesos, Se estimó una meta acumulada para el primer trimestre de $64.942 millones y se alcanzó una facturación acumulada de $ 72.203 millones de pesos, donde Capital Salud PGP es el (30%), Nueva EPS Contributivo (16%), Capital Salud Subsidiado (14%), Famisanar (9%), Nueva EPS Subsidiado (4%) y el 27% otras entidades, cumpliendo la meta fijada para este mes de facturación. Entre las dificultades presentadas en este primer trimestre fue la reducción de las atenciones generada por la cuarentena establecida en los meses de enero y febrero en los servicios como cirugía, radioterapia y quimioterapia y las EPS no generan autorizaciones en la prestación de servicio a los usuarios para la venta de nuevos servicios como telemedicina y atención extrahospitalaria.</t>
  </si>
  <si>
    <t xml:space="preserve">113% de cumplimiento en las metas de facturación 
El Instituto tiene definida una meta de facturación para el año 2021 de $273.120 millones de pesos. Se estimó una meta acumulada para el segundo trimestre de $ 130.288 millones y se alcanzó una facturación acumulada de $ 147.180 millones de pesos, donde Capital Salud PGP es el (26%), Capital Salud Subsidiado (15%), Nueva EPS Contributivo (13%), y el 46% otras entidades, cumpliendo la meta fijada para este mes de facturación. </t>
  </si>
  <si>
    <t>Implementar al 100% la factura electrónica recibida y emitida al año 2020</t>
  </si>
  <si>
    <t>Porcentaje de implementación de la factura electrónica recibida y emitida</t>
  </si>
  <si>
    <t>(Número de actividades ejecutadas para la de implementación de la factura electrónica recibida y emitida / Total de actividades programadas para la de implementación de la factura electrónica recibida y emitida)*100</t>
  </si>
  <si>
    <t xml:space="preserve">Resultado 2020: 83%
Cumplimiento frente a la meta: 83% </t>
  </si>
  <si>
    <t>La facturación electrónica Emitida quedó activa y se solicitó resolución de numeración de factura a la DIAN (#18763005714290; con numero inicial de factura 5361650 hasta el número 6000000) y el 30 de septiembre de 2020 quedó implementada la RECEPCION de factura electrónica.</t>
  </si>
  <si>
    <t>Obtener un recaudo anual con un incremento del IPC más 2 puntos porcentuales anuales, acorde con el presupuesto de ingreso definido</t>
  </si>
  <si>
    <t>Porcentaje cumplimiento de las metas de recaudo para el período</t>
  </si>
  <si>
    <t>(Valor total recaudado en el periodo / Meta de recaudo del período)*100</t>
  </si>
  <si>
    <t>Resultado 2020: 88%
Diferencia frente a la meta programada: 7%
Indicador acumulativo durante el año</t>
  </si>
  <si>
    <t>119% de cumplimiento de las metas de recaudo para el periodo
El Instituto tiene definida una meta de recaudo para el año 2021 de $261.880 millones de pesos, se estimó una meta acumulada para el primer trimestre del 2021 es de $ 60.243 millones de pesos, de los cuales se recaudaron $ 71.917 millones de pesos, para un 119% de cumplimiento y un aumento de recaudo de 10.263 millones de pesos comparado con el mismo periodo del año anterior.</t>
  </si>
  <si>
    <t xml:space="preserve">114% de cumplimiento de las metas de recaudo para el periodo
La meta de recaudo para el instituto, para el segundo trimestre del 2021 es de $ 129.523 millones de pesos, de los cuales se recaudaron $ 147.216 millones de pesos. Gran parte del pago del segundo trimestre corresponde a entidades como: CAPITAL SALUD que realizó pagos por $31.715 millones de pesos, NUEVA EPS realizó pagos por $13.941 millones de pesos; FAMISANAR realizó pagos por $ 2.803 millones de pesos. </t>
  </si>
  <si>
    <t>ODS 9. Industria, innovación e infraestructura</t>
  </si>
  <si>
    <t>Planear e implementar la trasformación digital del Instituto Nacional de Cancerología apoyado en la gestión de la arquitectura empresarial de Tecnologías de la información - TI</t>
  </si>
  <si>
    <t>Actualizar y ejecutar al 100% el Plan estratégico de tecnologías de información (PETI)</t>
  </si>
  <si>
    <t>Porcentaje de cumplimiento de implementación de ejecución del PETI de  acuerdo al cronograma</t>
  </si>
  <si>
    <t>(Número de actividades ejecutadas del PETI  / Total de actividades programadas del PETI)*100</t>
  </si>
  <si>
    <t>Resultado 2020: 99%
Diferencia frente a la meta programada: 1%
Indicador acumulativo durante el año</t>
  </si>
  <si>
    <t>Para el I trimestre de 2021 se obtuvo un cumplimiento del 29% en la ejecución de actividades. Meta programada 10%.
Actividades: 
1. Ampliación de equipos activos de la red Lan con un avance del 25%
2. Ejecución del work flow para el proceso de contratación y compras en su fase de contratación con un avance del 84%
3. Renovación de la infraestructura SAP con un avance del 51%</t>
  </si>
  <si>
    <t>El porcentate de avance del Plan estratégico de TI, al I semestre de 2021 es del 61%, y va de acuerdo a lo programado. 
Meta programada I semestre 50%
Frente a la meta al I semestre se cumple por encima de lo planeado en 11%</t>
  </si>
  <si>
    <t>Objetivo 4. Lograr más infraestructura y dotación en salud, como soporte al acceso efectivo y la calidad</t>
  </si>
  <si>
    <t>4. Lograr más infraestructura y dotación en salud, como soporte al acceso efectivo y la calidad.</t>
  </si>
  <si>
    <t>Mejorar las condiciones de infraestructura y ambiente físico para la prestación de servicios seguros y humanizados</t>
  </si>
  <si>
    <t>Actualizar y ejecutar el 100% anual el macroproyecto de ampliación, construcción     reordenamiento  y dotación del INC,  adaptándonos a las guías, normas vigentes, teniendo en cuenta la capacidad instalada, plan médico arquitectónico PMA, plan de regularización y manejo PRM de acuerdo con el  plan especial de manejo y protección PEMP</t>
  </si>
  <si>
    <t>Porcentaje de cumplimiento de actividades ejecutadas macroproyecto de construcción, dotación, ampliación y reordenamiento del INC</t>
  </si>
  <si>
    <t>(Número de actividades ejecutadas del proyecto de acuerdo al cronograma / Total de actividades de acuerdo a cronograma para el periodo)*100</t>
  </si>
  <si>
    <t>Resultado 2020: 93%
Indicador acumulativo durante el año
No debe estar catalogado como rezagada ya que si se cumplió con la meta de &gt;=80%</t>
  </si>
  <si>
    <t>10% de avance de las actividades del macroproyecto en su componente de construcción, dotación, ampliación y remodelación del INC
Para el año 2021 se tienen 28 actividades en ejecución (incluidas 9 actividades que están contratadas en el 2020). El avance de las actividades en la vigencia fue del 10%. El proyecto tiene un avance en el horizonte del 55%. Dentro del 10% las siguientes actividades que vienen contratadas desde 2020 tienen avance: Supervisión Técnica a los diseños de la construcción, Fase II interconexión en media tensión entre las subestaciones de hospitalización, Construcción unidad de atención prioritaria piso 3 - 320 M2, Ampliación y remodelación área central de mezclas piso 2, Diseño, construcción y cubierta área de café de descanso terraza piso 8 y paisajismo, asesoría externa e interventoría. En el primer trimestre se cumplió con la meta, para el segundo trimestre se espera dar continuidad a las actividades de acuerdo a lo programado.</t>
  </si>
  <si>
    <t>31% de avance de las actividades del macroproyecto en su componente de construcción, dotación, ampliación y remodelación del INC, frente a la meta programada a junio del 40%, cumple con un 78%.
Para el año 2021 se tienen 27 actividades en ejecución (incluidas 9 actividades que están contratadas en el 2020). Para el I semestre la meta era del 40% y el avance de las actividades al I semestre fue del 31% logrando un cumplimiento del 77,5%. Dentro del 31% las siguientes actividades que vienen contratadas desde 2020 son: Supervisión Técnica a los diseños de la construcción, Construcción unidad de atención prioritaria piso 3 - 320 M2, Diseño, construcción y cubierta área de café de descanso terraza piso 8 , asesoría externa e interventoría y Fase II interconexión en media tensión entre las subestaciones de hospitalización, Ampliación y remodelación área central de mezclas piso 2. Para el mes de julio se espera tener mayor avance en el % de las actividades ya que varias obras se encuentran en proceso contractual.
Indicador acumulativo durante 2021</t>
  </si>
  <si>
    <t>Instituto Nacional de Salud</t>
  </si>
  <si>
    <t>Liderar el desarrollo del sistema de gestión del conocimiento en salud pública, con el fin de generar evidencia científica que sirva como apoyo para la toma de decisiones, la formulación y evaluación de políticas públicas.</t>
  </si>
  <si>
    <t>Fortalecer los sistemas de información del INS, para garantizar el acceso efectivo de la ciudadanía (SIHEVI - SIVIGILA - Atención al Ciudadano)</t>
  </si>
  <si>
    <t>Mantener en operación  por lo menos 3 sistemas de información</t>
  </si>
  <si>
    <t>Número de aplicativos en funcionamiento (reportando información)</t>
  </si>
  <si>
    <t>Número de Sistemas de Información</t>
  </si>
  <si>
    <t>Los sistemas de informeación se encuentran en operación</t>
  </si>
  <si>
    <t>Sivigila - Sistema Nacional de Vigilancia en Salud Pública: informaciS156:T162ón sobre la dinámica de los eventos que afecten o puedan afectar la salud de la población Colombiana.
SIVILAB: información en el módulo de SIVICAP y en el módulo de  LABMUESTRAS de Central de muestras. 
SIHEVI-REdDATA-SISMUESTRAS</t>
  </si>
  <si>
    <t>Los tres aplicativos estan funcionando y reportando información y se ha avanzado en las siguientes tareas propuestas para el 2021:
 1. Interoperabilidad de los sistemas RedDataINS, SIHEVI con otras fuentes de información según necesidad.
    * Interoperabilidad entre SIHEVI-INS© y SISMUESTRAS con el fin de identificar donantes de sangre que resultaran positivos para Covid-19 con el fin de hacer hemovigilancia activa, avance  en webservice de CAC
    *  Avance en consumo de webservice con BDUA y Rethus.
    * Cruce de pacientes con BDUA en servidor de producción.
    * Avance en consumo de webservice con BDUA y Rethus. 
     * Cruce de pacientes con BDUA en servidor de producción.
2. Análisis de resultados de indicadores y  de información en BD RedDataINS y otras fuentes de información.
    * En el primer semestre semestre se avanzó en webservice de CAC
3. Desarrollos priorizados sistemas  (Red Data, SIHEVI- SISMUESTRAS)  metodología SCRUM
    * Se realizan prueba de los desarrollos priorizados en los reviews</t>
  </si>
  <si>
    <t>Aportar conocimiento para la toma de decisiones</t>
  </si>
  <si>
    <t>% de Requerimientos atendidos a demanda</t>
  </si>
  <si>
    <t>Investigaciones realizadas</t>
  </si>
  <si>
    <t>No. Investigaciones realizadas / No. Investigaciones requeridas</t>
  </si>
  <si>
    <t>Se han atendido las solicitudes de investigación allegadas</t>
  </si>
  <si>
    <t>Se adelantan proyectos de investigación en varias temáticas alineadas a las prioridades de salud pública. Se destacan los proyectos para entender la dinámica de la enfermedad y transmisión de SARS-CoV-2, de los cuales se resaltan: análisis genómico de la introducción de SARS-CoV-2 en Colombia y estudio de la variabilidad de los genomas virales durante la pandemia; seroprevalencia de SARS-CoV-2 durante la epidemia en Colombia: estudio país y proyectos de seroconversión y seguimiento a vacunados. También se destaca el proyecto "Eliminación de malaria: un reto para Colombia"</t>
  </si>
  <si>
    <t>Muchos procesos de investigación se adelantan en más de una vigencia.
Atención a demanda</t>
  </si>
  <si>
    <t>Seguimiento y evaluación</t>
  </si>
  <si>
    <t>Coordinar la vigilancia de los riesgos y amenazas en salud Pública y proteger a las comunidades contra los mismos</t>
  </si>
  <si>
    <t xml:space="preserve">Generar y mejorar la capacidad instalada para el monitoreo estratégico de nuevos grupos de eventos o riesgos en salud pública que permitan disponer de información adecuada para la toma de decisiones. </t>
  </si>
  <si>
    <t>Información generado por eventos de interés en salud pública</t>
  </si>
  <si>
    <t>Reportes periódicos publicados / Reportes periódicos programados</t>
  </si>
  <si>
    <t>Se reportan los eventos de vigilancia rutinaria en salud definidos como responsabilidad del INS</t>
  </si>
  <si>
    <t>Publicación de los reportes de informes de eventos (enlace: https://www.ins.gov.co/buscador-eventos/Paginas/Info-Evento.aspx), Boletín epidemiológico semanal - BES (https://www.ins.gov.co/buscador-eventos/Paginas/Vista-Boletin-Epidemilogico.aspx), Boletín clima y salud, Infografías de comportamiento de situaciones ambientales en salud (Enlace: https://www.ins.gov.co/Direcciones/Vigilancia/Paginas/Factores-de-Riesgo-Ambiental.aspx)
1. Monitoreo de Covid-19
2. Reporte de información semanal  (modelo de pronótico del Rt,  duplicación de casos y muertes; positividad; % de positividad por semana y Rt empirico) 
3. Factsheet semanaldel Rt de capitales y departamentos</t>
  </si>
  <si>
    <t>Se publican con oportunidad según la periodicidad establecida, dando cobertura a los eventos presentados.
1. A partir de la información de vigilancia en salud pública de Covid-19 se realiza monitoreo semanal del Rt para las capitales departamentales y distritos.
2. Son informes cortos semanales (Factsheet de varias ciudades de interés)
3. Semanalmente se ha realizado el seguimiento de Rt de capitales y departamentos, con base en la información de SIVIGILA</t>
  </si>
  <si>
    <t>Garantizar la provisión de bienes y servicios esenciales en salud pública con calidad y oportunidad, en lo que le compete al INS.</t>
  </si>
  <si>
    <t>Obtener la calificación de la OMS, como proveedor internacional de sueron antiinmunes</t>
  </si>
  <si>
    <t>Calificación obtenida</t>
  </si>
  <si>
    <t>Número de calificaciones OMS</t>
  </si>
  <si>
    <t>Se continúa trabajando en el cumplimiento de requisitos para obtener la calificación de la OMS</t>
  </si>
  <si>
    <t>0.3</t>
  </si>
  <si>
    <t xml:space="preserve">Con relación al indicador de Certificación de la OMS, el INS ha efectuado diversas consultas ante dicha organización sin recibir alguna respuesta.
Por otro lado, el INS es parte activa dentro del estudio liderado por la OPS a través de RELAPA (Red de Laboratorios Públicos Productores de Antivenenos de América Latina), con el cual se busca la creación de un Banco Panamericano de Antivenenos y cuya primera fase consiste en realizar un estudio que relacione la protección de los sueros antiofídicos contra los venenos de las serpientes de las regiones de Latinoamérica. </t>
  </si>
  <si>
    <t>Con el fin de cumplir con lo estipulado en el indicador, el INS ha efectuado diversas consultas a la OMS referentes a los manuales y procedimientos para obtener la certificación; sin embargo, teniendo en cuenta que los esfuerzos de dicha organización actualmente se concentran en su gran mayoría en asuntos relacionados con la pandemia del COVID 19, a la fecha no se ha podido obtener una respuesta a dichas consultas; razón por la cual, sería necesario reprogramar este indicador para una fecha posterior, cuando se haya superado en gran medida la emergencia por el CORONAVIRUS.</t>
  </si>
  <si>
    <t>Desarrollar un modelo de transferencia de capacidades a los diferentes actores del sistema de vigilancia de salud pública, para el uso y análisis de la información del sistema de vigilancia.</t>
  </si>
  <si>
    <t>Cobertura a Entidades Territoriales reportando adecuadamente</t>
  </si>
  <si>
    <t>No. E.T. reportanto adecuadamente / No. E. T.</t>
  </si>
  <si>
    <t>Los entes territoriales del nivel departamental se encuentran reportando periódicamente. Un gran numero de entes territoriales del nivel municipal hacen sus reportes cotidianamente.</t>
  </si>
  <si>
    <t>Las entidades territoriales han cumplido con la notificación obligatoria semanal de eventos de interés en salud pública, reportado adecuadamente la información en el primer semetre de 2021.</t>
  </si>
  <si>
    <t>Se continua con la realización de transferencia en el modelo de preparación y respuesta para emergencias en salud pública (MPRESP)  a las entidades territoriales</t>
  </si>
  <si>
    <t>Gestionar el desarrollo e implementación del Registro Unico Nacional de Investigación en salud y biomedicina para reconocer las brechas de conocimiento en temas prioritarios en salud pública</t>
  </si>
  <si>
    <t>Registro Único Nacional de Investigación operando</t>
  </si>
  <si>
    <t>Número de Registro Único de Investigación</t>
  </si>
  <si>
    <t>Se continúan adelantando acciones para la estructuración del Registro Único de Investigación.</t>
  </si>
  <si>
    <t>0.4</t>
  </si>
  <si>
    <t xml:space="preserve">Se avanza en las pruebas de funcionalidad del aplicativo. Se realizaron pruebas con investigadores para revisar el funcionamiento del RUNIS  y se realizaron los ajustes pertinentes.
El módulo de informes y el buscador de la aplicación se encuentra en pruebas. </t>
  </si>
  <si>
    <t>Se avanza de acuerdo con el cronograma establecido</t>
  </si>
  <si>
    <t>Desarrollar la gestión administrativa que de apoyo suficiente y oportuna para el cumplimiento de la gestión misional</t>
  </si>
  <si>
    <t>Implementar y mantener  en operación las dimensiones administrativas del MIPG</t>
  </si>
  <si>
    <t>% de calificación FURAG</t>
  </si>
  <si>
    <t>% de cumplimiento FURAG</t>
  </si>
  <si>
    <t>Se hizo el reporte dentro de los términos definidos por el DAFP y no encontramos a la espera de los resultados, situación que se tiene prevista para finales de mayo.</t>
  </si>
  <si>
    <t>86.5</t>
  </si>
  <si>
    <t xml:space="preserve">Los resultado obtenidos por el INS en el FURAG, se encuentran por encima de la meta propuesta para el periodo. </t>
  </si>
  <si>
    <t>Pese a que el INS, por su naturaleza, no está obligado a reportar el FURAG, con excepción del de la dimensión Controol Interno, se ha venido haciendo el reporte de manera oportuna.</t>
  </si>
  <si>
    <t>Instituto Nacional de Vigilancia de Medicamentos y Alimentos - INVIMA</t>
  </si>
  <si>
    <t>A.104 Sistema de inspección, vigilancia y control fijo, fortalecido</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</si>
  <si>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</si>
  <si>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
1.Fortalecer  la inspección, vigilancia y control de los productos competencia del Invima.
</t>
  </si>
  <si>
    <t xml:space="preserve">Realizar visitas de inpecciòn sanitaria
</t>
  </si>
  <si>
    <t xml:space="preserve">No. De Inspecciones sanitarias realizadas </t>
  </si>
  <si>
    <t>Rezago año 2020: 672</t>
  </si>
  <si>
    <t>Se realizó la priorización de visitas con propósito de  IVC realizando 4.191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Visitas realizadas por Tipo de establecimiento:
1. Inspección, vigilancia y control a Bancos de Sangre = 10
2. Inspección, vigilancia y control a establecimientos competencia de la Dirección de Cosméticos = 70
3. Inspección, vigilancia y control a establecimientos de competencia de la Dirección de Dispositivos = 193
4.  Inspección, vigilancia y control a establecimientos de competencia de la Dirección de Medicamentos = 97
5.  Inspección, vigilancia y control a establecimientos de competencia de la Dirección de Alimentos = 1346
6. Inspección, vigilancia y control a plantas de Beneficio Animal- PBA = 211
7.  Inspección, Vigilancia y Control a Bancos de Tejido y Medula Ósea, Bancos de Medicina Reproductiva = 5
8. Inspección, Vigilancia y Control tráfico postal y mensajería expresa:0
9. Inspección, vigilancia y Control permanente a plantas de Beneficio Animal = 2259</t>
  </si>
  <si>
    <t>Se cumplió la ejecución del 100% del rezago de la vigencia 2020, el detalle de la ejecución se encuentra incluido en la ejecución reportada por las Direcciones Misionales con corte a primer semestre</t>
  </si>
  <si>
    <t>No se presentaron dificultades en la ejecución</t>
  </si>
  <si>
    <t>ODS 8. Trabajo decente y crecimiento económico</t>
  </si>
  <si>
    <t>8.3.1 Tasa de formalidad laboral</t>
  </si>
  <si>
    <t xml:space="preserve">4. Mejorar  el desarrollo y mantenimiento de la seguridad sanitaria del país
</t>
  </si>
  <si>
    <t>Expedir certificaciones</t>
  </si>
  <si>
    <t>No. De certificaciones otorgadas</t>
  </si>
  <si>
    <t>Rezago año 2019: 157
Rezago 2020: 558</t>
  </si>
  <si>
    <t>Durante el primer trimestre de la vigencia 2021 se realizaron 284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Logrando expedir 284 certificaciones así:
Dirección de Dispositivos
1.visitas con propósito de certificación en dispositivos médicos y reactivos de diagnóstico in-vitro=148
2.Visitas con propósito de certificación de Buenas Practicas de Bancos de Tejido y Medula Osea=3
3. Realizar Visita de verificación a centros de almacenamiento temporal de los bancos de tejidos=1
Dirección de Medicamentos
1. Visitas con propósito de certificación en Medicamentos y productos Biológicos = 60
2. Seguimiento a las certificaciones en Medicamentos y productos Biológicos = 6
Dirección de Cosméticos
1. Visitas con propósito de certificación a productos  de cosméticos, aseo y plaguicidas de uso doméstico otorgadas = 25
2. Seguimiento a las certificaciones en productos  de cosméticos, aseo y  plaguicidas de uso doméstico otorgadas=1
Dirección de Alimentos
1.visitas con propósito de certificación en Alimentos y Bebidas=23
2.Seguimiento a las certificaciones en Alimentos y Bebidas=12
3. Visitas  de Autorización Sanitaria o Autorización Sanitaria Provisional a Plantas de Beneficio Animal, desposte y desprese, en el marco del decreto 1500 de 2007 y resoluciones reglamentarias.=5</t>
  </si>
  <si>
    <t>Se esta cumpliendo con la programación de visitas con propósito de certificación y seguimiento a BPX con un avance del 37% de la meta programada en el POA de la Entidad, sin embargo se encuentra con un leve rezago con la programación de la meta del Plan Estratégico Sectorial, lo cual deja entrever que posiblemente se requiera una actualizaicón de meta para cumplir con lo programado para el 2021 y el rezago del 2020, para lo cual, actualmente al interior de las dependencias se están realizando revisiones de metas y posibles ajustes</t>
  </si>
  <si>
    <t>Durante el primer semestre de la vigencia 2021 se realizaron 628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Logrando expedir 628 certificaciones así:
Dirección de Dispositivos
1.visitas con propósito de certificación en dispositivos médicos y reactivos de diagnóstico in-vitro=348
2.Visitas con propósito de certificación de Buenas Practicas de Bancos de Tejido y Medula Osea=3
3. Realizar Visita de verificación a centros de almacenamiento temporal de los bancos de tejidos=1
Dirección de Medicamentos
1. Visitas con propósito de certificación en Medicamentos y productos Biológicos = 127
2. Seguimiento a las certificaciones en Medicamentos y productos Biológicos = 13
Dirección de Cosméticos
1. Visitas con propósito de certificación a productos  de cosméticos, aseo y plaguicidas de uso doméstico otorgadas = 61
2. Seguimiento a las certificaciones en productos  de cosméticos, aseo y  plaguicidas de uso doméstico otorgadas=4
Dirección de Alimentos
1.visitas con propósito de certificación en Alimentos y Bebidas=44
2.Seguimiento a las certificaciones en Alimentos y Bebidas=17
3. Visitas  de Autorización Sanitaria o Autorización Sanitaria Provisional a Plantas de Beneficio Animal, desposte y desprese, en el marco del decreto 1500 de 2007 y resoluciones reglamentarias.=10</t>
  </si>
  <si>
    <t>Vigencia 2019: 100% del rezago (157)
Vigencia 2020: 84.4% del rezago equivalente a 471 visitas de certificación y seguimiento a la certificación</t>
  </si>
  <si>
    <t xml:space="preserve">
4. Mejorar  el desarrollo y mantenimiento de la seguridad sanitaria del país
</t>
  </si>
  <si>
    <t>Expedir registros sanitarios y trámites Asociados</t>
  </si>
  <si>
    <t>No. de registros Sanitarios NS-NSO   nuevos -Renovaciones y tramites asociados expedidos</t>
  </si>
  <si>
    <t>Sin rezago</t>
  </si>
  <si>
    <t>Durante el primer trimestre de 2021 se realizaron 15.717 trámites asociados con la expedición de registros sanitarios nuevos, renovaciones y demás trámites asociados al proceso de expedición de registros sanitarios de todos los productos competencia del Invima.
El detalle de la ejecución es: 4.856 registros sanitarios expedidos  y 10.861  trámites asociados
A continuación se relaciona el resultado por dependencia:
Dirección de Alimentos y Bebidas: 5.128  Registros Sanitarios y trámites asociados expedidos de acuerdo a la normatividad sanitaria vigente
Dirección de Cosméticos: 4.968 Registro Sanitario-NS-NSO y trámites asociados a registro sanitario expedidos, de acuerdo a la normatividad sanitaria vigente.
Dirección de Dispositivos Médicos: 3.833  Registro Sanitario-NS-NSO y trámites asociados a registro sanitario expedidos, de acuerdo a la normatividad sanitaria vigente
Dirección de Medicamentos: 1.788 Registros Sanitarios y trámites asociados expedidos de acuerdo a la normatividad sanitaria vigente</t>
  </si>
  <si>
    <t>Durante el primer  semestre de 2021 se realizaron 42.293 trámites asociados con la expedición de registros sanitarios nuevos, renovaciones y demás trámites asociados al proceso de expedición de registros sanitarios de todos los productos competencia del Invima.
El detalle de la ejecución es: 11.097 registros sanitarios expedidos  y 31.196  trámites asociados
A continuación se relaciona el resultado por dependencia:
Dirección de Alimentos y Bebidas: 11.334  Registros Sanitarios y trámites asociados expedidos de acuerdo a la normatividad sanitaria vigente
Dirección de Cosméticos: 13.023 Registro Sanitario-NS-NSO y trámites asociados a registro sanitario expedidos, de acuerdo a la normatividad sanitaria vigente.
Dirección de Dispositivos Médicos: 10.948  Registro Sanitario-NS-NSO y trámites asociados a registro sanitario expedidos, de acuerdo a la normatividad sanitaria vigente
Dirección de Medicamentos: 6.988 Registros Sanitarios y trámites asociados expedidos de acuerdo a la normatividad sanitaria vigente</t>
  </si>
  <si>
    <t>sin rezago</t>
  </si>
  <si>
    <t>Es importante mencionar que actualmente al interior de las dependencias se están realizando revisiones de metas, es probable que para el tercer trimestre se presente solicitud de ajuste por incremento a esta meta</t>
  </si>
  <si>
    <t>Actualizar el Modelo de IVC SOA</t>
  </si>
  <si>
    <t>Pocentaje de actualización del Modelo IVC SOA Invima</t>
  </si>
  <si>
    <r>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primer trimestre del 2021 se han desarrollado  las siguientes actividades:</t>
    </r>
    <r>
      <rPr>
        <b/>
        <sz val="9"/>
        <rFont val="Calibri"/>
        <family val="2"/>
      </rPr>
      <t xml:space="preserve">
 fase2: ejecución y análisis
*Consolidar la actualización del Modelo, realizar prueba piloto y análisis de la actualización del Modelo IVC SOA y socializar el análisis a las direcciones misionales.
*Realizar la calificación trimestre IV-2020 con la actualización Modelo IVC SOA.
Con lo anterior se avanza en un 4,25 % con respecto a la meta del 17% definida para la vigencia 2021.</t>
    </r>
  </si>
  <si>
    <t>No se presentaron dificultades en la implementación</t>
  </si>
  <si>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primer trimestre del 2021 se han desarrollado  las siguientes actividades:
 fase2: ejecución y análisis
*Consolidar la actualización del Modelo, realizar prueba piloto y análisis de la actualización del Modelo IVC SOA y socializar el análisis a las direcciones misionales.
*Realizar la calificación trimestre IV-2020 con la actualización Modelo IVC SOA.
*Realizar la socialización de los resultados a los GTTs, la cual presenta un avance y se enciuentra en peoceso de ejecución, mediante mesas de trabajop con los grupos de trabajo territorial para la socialización del modelo de IVC SOA actualizado y la Guía del modelo.
Con lo anterior se avanza en un 8,50 % con respecto a la meta del 17% definida para la vigencia 2021.</t>
  </si>
  <si>
    <t>no se presentaron dificultades en la implementación</t>
  </si>
  <si>
    <t xml:space="preserve"> Prestar servicios con estándares de calidad para afianzar la confianza de la población </t>
  </si>
  <si>
    <t xml:space="preserve"> 1. Optimizar trámites y servicios mediante soluciones informáticas modernas.
2. Mejorar los estándares de calidad de la entidad
3. Fortalecer la gestión de los procesos administrativos y de apoyo de la Entidad</t>
  </si>
  <si>
    <t>Actualizar los macroprocesos de la entidad</t>
  </si>
  <si>
    <t>Macroprocesos Actualizados</t>
  </si>
  <si>
    <t>Se aprobó por parte del Jefe de la Oficina Asesora de Planeación la Propuesta del Mapa de Macroprocesos y se entra a intervenir el Macroproceso de Gestión Directiva al cual se va a trasladar el proceso de Gestión de la Comunicaciones (se traslada de proceso misional a proceso estratégico). Se cumple el cronograma de actividades de acuerdo con lo programado</t>
  </si>
  <si>
    <t xml:space="preserve">Se continuan con las actividades planteadas en el cronograma del subproyecto de redefinición del SGI. Se consolida información de objetivos e indicadores propuestos para cada uno de los procesos del Mapa Propuesto de Macroprocesos. Se espera publicación del Mapa Aprobado para el mes de diciembre de 2021 </t>
  </si>
  <si>
    <t>ODS 5. Igualdad de género</t>
  </si>
  <si>
    <t>Fortalecer la gestión del conocimiento, capacidades y competencias de los servidores públicos de la institución.</t>
  </si>
  <si>
    <t xml:space="preserve">1. Implementar acciones para el desarrollo de las aptitudes, habilidades y capacidades de los servidores públicos de la institución. 
</t>
  </si>
  <si>
    <t xml:space="preserve"> Entrenar Servidores Publicos del Invima</t>
  </si>
  <si>
    <t>No. de servidores públicos entrenados</t>
  </si>
  <si>
    <t xml:space="preserve">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t>
  </si>
  <si>
    <t>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Materiales de empaque, envase y Rotulado de, Alimentos, Bancos de Sangre, Fortalecimiento de competencias para auditores internos, Canabis Medicinal, Metodología para la Validación y verificación microbiológica -Poes, Entrenamiento teórico en Espectroscopia Infrarroja con enfoque en análisis de polimorfos,  Un (1) Entrenamiento Teórico-Práctico en Metrología, validación y/o verificación de métodos analíticos y estimación de incertidumbre, Un (1) Entrenamiento Teórico-Práctico en Bioestadística
•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t>
  </si>
  <si>
    <t>No se presentaron dificultades en la ejecución,  las actividades se han realizado de acuerdo con la programación</t>
  </si>
  <si>
    <t>ODS 10. Reducción de las desigualdades</t>
  </si>
  <si>
    <t xml:space="preserve">  Contribuir a una Colombia legal y transparente mediante la implementación de acciones que mitiguen los efectos de la ilegalidad y la corrupción.</t>
  </si>
  <si>
    <t xml:space="preserve">1. Implementar acciones de transparencia, participación ciudadana y rendición de cuentas para evitar la materialización de cualquier posible acto de corrupción 
 2. Fortalecer la presencia del Invima como actor clave en las acciones   para el control de la ilegalidad del país
</t>
  </si>
  <si>
    <t xml:space="preserve">Ampliar Canales de atención al ciudadano
</t>
  </si>
  <si>
    <t xml:space="preserve">No de Grupos de Trabajo Territorial habilitados para  radicación de trámites </t>
  </si>
  <si>
    <t>Rezago 2020: 1</t>
  </si>
  <si>
    <t xml:space="preserve">Teniendo en cuenta el estado de emergencia económico, social y ecológico decretado por el Gobierno Nacional, a causa de la salud pública por el COVID 19, el Invima se vio abocado a realizar ajustes administrativos al interior de la Entidad, dentro de los cuales fue centralizar la radicación de todos sus trámites en la ciudad de Bogotá, además de la ampliación de canales virtuales, lo cual incidió en el cumplimiento de este indicador teniendo en cuenta que no se pudieron abrir más puntos de atención en otros grupos de trabajo territorial. En tal sentido, y teniendo en cuenta que esta estrategia de Invima en las regiones desde la vigencia 2018 incluyó la apertura en las ciudades de Villavicencio, Cali, Medellín y Barranquilla, los profesionales contratados para tal fin en Villavicencio, Medellín y Barranquilla, en lo corrido de esta vigencia se encuentran apoyando la gestión de los trámites radicados en la ciudad de Bogotá que para este primer trimestre fueron 1.602 y que se están tramitando mediante la oficina virtual, estrategia implementada por la misma situación de salud pública. Una vez esta situación se normalice, desde el Invima se fortalecerán los canales de atención a nivel territorial. </t>
  </si>
  <si>
    <t xml:space="preserve">Teniendo en cuenta el estado de emergencia económico, social y ecológico decretado por el Gobierno Nacional, a causa de la salud pública por el COVID 19, el Invima se vio abocado a realizar ajustes administrativos al interior de la Entidad, dentro de los cuales fue centralizar la radicación de todos sus trámites en la ciudad de Bogotá, además de la ampliación de canales virtuales entre los cuales se encuentra la oficina virtual, lo cual incidió en el cumplimiento de este indicador teniendo en cuenta que no se pudieron abrir más puntos de atención en otros grupos de trabajo territorial. En tal sentido, y dado a que esta estrategia de Invima en las regiones desde la vigencia 2018 incluyó la apertura en las ciudades de Villavicencio, Cali, Medellín y Barranquilla, los profesionales contratados para tal fin en dichas ciudades, en lo corrido de esta vigencia se encuentran apoyando la gestión de los trámites radicados en la ciudad de Bogotá que para este primer trimestre fueron 4.448 y que se están tramitando mediante la oficina virtual, estrategia implementada por la misma situación de salud pública. Una vez esta situación se normalice, desde el Invima se analizrá la pertinencia o no de ampliar estos canales de atención a nivel territorial. </t>
  </si>
  <si>
    <t>De acuerdo con la situación descrita anteriormente, de acuerdo con lo cual no se ha podido cumplir con la meta rezagada de 2020 ni la meta de la vigencia actual, se validará la pertinencia de ampliar los canales de atención territorial, lo cual podría incidir en el ajuste a la meta de este indicador</t>
  </si>
  <si>
    <t>-</t>
  </si>
  <si>
    <t>Implementar Sistema de Gestión Antisoborno</t>
  </si>
  <si>
    <t>No de Actividades Ejecutadas / Número de Actividades Programadas *100</t>
  </si>
  <si>
    <t>Se tiene definida la política del sistema de gestión antisoborno, pendiente de aprobación en el Comité de Gestión y Desempeño del mes de Abril, también se elaboró plantilla para facilitar la ejecución del autodiagnóstico el cual se está desarrollando actualmente. Se va cumpliendo en cronograma de acuerdo a lo programado</t>
  </si>
  <si>
    <t>Se continuan con las actividades planteadas en el cronograma del subproyecto de implementación del sistema de gestión antisoborno. Se cumple con el plan de capacitación, se elabora el autodiagnóstico y se presenta propuesta para el órgano de gobierno. Está pendiente la aprobación del órgano de gobierno, para la cual el plazo vence en octubre</t>
  </si>
  <si>
    <t>no se presentaron dificultades en la implementacion</t>
  </si>
  <si>
    <t>Realizar revisión de los reportes de agotamiento de existencias y demás trámites relacionados con la fabricación de dispositivos médicos vitales no disponibles</t>
  </si>
  <si>
    <t>(No. intenciones de agotamiento de existencias y demás  trámites relacionados con la fabricación de dispositivos médicos vitales no disponibles revisadas y publicadas/ No. intenciones de agotamiento de existencias y demás  trámites relacionados con la fabricación de dispositivos médicos vitales no disponibles programados)*100</t>
  </si>
  <si>
    <t>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t>
  </si>
  <si>
    <t>Durante el primer semestre del año, se recibieron y gestionaron un total de 309 trámites asociados a Dispositivos Médicos Vitales No Disponibles de fabricación nacional, de los cuales 75 corresponden a trámites relacionados con Inscripción de fabricantes en la modalidad de Vitales No Disponibles, de las cuales unicamente fueron aprobadas cuatro solicitudes, ya que las demás no cumplen con los requisitos establecidos en el Decreto 1148 de 2020, principalmente lo relacionado con las pruebas de ensayo; y 234 a reportes de agotamiento de existancias, de los cuales fueron aprobados 114, ya que los demás no allegan la información necesaria con respecto a la identificación de los lotes a agotar y las unidades. Finalizado este periodo, se obtiene 118 trámites publicados en la página Web (114 agotamientos de existencias y 4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t>
  </si>
  <si>
    <t>Realizar tramites de autorización temporal sin Registro Sanitario de desinfectantes y antibacteriales catalogados como medicamentos vitales no disponibles, de acuerdo con la normatividad Sanitaria vigente asociada a la Emergencia Economica, Social y Ecológica.</t>
  </si>
  <si>
    <t>No. de trámites de autorización temporal sin Registro Sanitario de desinfectantes y antibacteriales catalogados como medicamentos vitales no disponibles estudiados</t>
  </si>
  <si>
    <t>Rezago: 169</t>
  </si>
  <si>
    <t>Para el primer trimestre  se presentaron 6 solicitudes de autorización temporal sin registro sanitario de desinfectantes y antibacteriales catalogados como medicamentos vitales no disponibles  en el grupo de  Condición especial de Riesgo.</t>
  </si>
  <si>
    <t>Para el primer semestre  se presentaron 29 solicitudes de autorización temporal sin registro sanitario de desinfectantes y antibacteriales catalogados como medicamentos vitales no disponibles  en el grupo de  Condición especial de Riesgo.</t>
  </si>
  <si>
    <t>Este Indicador para la vigencia2020 fue implementado por la emergencia sanitaria, razón por la cual no se tenía un histórico de comportamiento y no se conocía como seria la radicación de estos trámites y debido a estas razones lo que generó rezago, además las solicitudes para la presente vigencia han sido muy pocas</t>
  </si>
  <si>
    <t>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ha sido mínima.</t>
  </si>
  <si>
    <t>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t>
  </si>
  <si>
    <t>No. de trámites de autorización temporal a establecimientos nacionales para fabricación de alcoholes, desinfectantes y antibacteriales catalogados como  medicamentos vitales no disponibles estudiados</t>
  </si>
  <si>
    <t xml:space="preserve">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t>
  </si>
  <si>
    <t>Durante el primer semestre se realizaron seis (06)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Debido a la alta demanda de los productos se estudiaron todos los tramites enviados por los usuarios de forma prioritaria durante el año 2020. Sin embargo se evidencia que en este año sólo  se han tenido seis (06) solicitudes mientras que durante el año 2020 se evaluaron más de 300 (trescientas) solicitudes.</t>
  </si>
  <si>
    <t>El presente Indicador fue implementado por la emergencia sanitaria, razón por la cual no se tenía un histórico de comportamiento y no se conocía como seria la radicación de estos trámites y  debido a estas razones se solicitara la disminución de la meta, toda vez que las solicitudes para el año 2021 ha sido mínimo.</t>
  </si>
  <si>
    <t>Ministerio de Salud y Protección Salud - MINSALUD</t>
  </si>
  <si>
    <t>Integridad</t>
  </si>
  <si>
    <t>Fortalecer_la_rectoría_y_gobernanza_tanto_a_nivel_sectorial_como_territorial_del_Sistema_General_de_Seguridad_Social_en_Salud_SGSSS.</t>
  </si>
  <si>
    <t>Proteger al sector de la salud de los riesgos de corrupción y falta de transparencia. (PND)</t>
  </si>
  <si>
    <t>No existe políica de transparencia e integridad</t>
  </si>
  <si>
    <t>Establecer la política sectorial de transparencia e integridad</t>
  </si>
  <si>
    <t>Documento de política revisado y aprobado</t>
  </si>
  <si>
    <t xml:space="preserve">Esta actividad se cumplió al 100%, durante la vigencia 2020. </t>
  </si>
  <si>
    <t>Evidencia:  Link Plan de Transparencia Sectorial 2019- 2020:  https://www.minsalud.gov.co/sites/rid/Lists/BibliotecaDigital/RIDE/DE/PES/plan-transparencia-sectorial-2019- 2020.pdf y Memorando No. 202012001424001 de fecha: 14-09-2020.</t>
  </si>
  <si>
    <t xml:space="preserve">Socializar la Política sectorial de transparencia e integridad  </t>
  </si>
  <si>
    <t>No. de entidades del sector que socilizaron la política/No.total de entidades del sector</t>
  </si>
  <si>
    <t xml:space="preserve">Esta actividad se cumplió al 100% , durante la vigencia 2020, toda vez que dando cumplimiento a la actividad de socialización, a través de memorando No. 202012001424001 de fecha: 14-09-2020, se envío a los   jefes de planeación del sector, un PDF que contiene la Política Sectorial de Transparencia e Integridad, acta número 1 del Comité Sectorial de Gestión y Desempeño, 10 de octubre de 2019 y el link Plan de Transparencia Sectorial 2019- 2020. </t>
  </si>
  <si>
    <t xml:space="preserve">Memorando No. 202012001424001 de fecha: 14-09-2020
Acta No. 01 del comité Sectorial de Gestión y Desempeño, de fecha 24 de junio de 2020. 
</t>
  </si>
  <si>
    <t>Criterios definidos para el observatorio de transparencia</t>
  </si>
  <si>
    <t>Definir e implementar  los parámetros y criterios de desempeño (Observatorio de transparencia)</t>
  </si>
  <si>
    <t>Porcentaje de avance en la estructuraciòn e implementación de los criterios del Observatorio de transparencia</t>
  </si>
  <si>
    <t>La meta de esta actividad se programo para el segundo semestre de 2021</t>
  </si>
  <si>
    <t xml:space="preserve">Se cuenta con una propuesta inicial, la cual será revisada y ajustada durante el mes de mayo y junio de 2021, en Articulación con la Secretaría de Transparencia de Presidencia de la República. </t>
  </si>
  <si>
    <t>100%</t>
  </si>
  <si>
    <t>Implementar  la(s) líneas de acción establecida(s)</t>
  </si>
  <si>
    <t>Porcentaje de implementación de las lineas de acción establecidas por las entidades del sector</t>
  </si>
  <si>
    <t>A corte 30 de abril de 2021, Se elaboraron comunicaciones externas, dirigidas a las 10 entidades del sector salud, mediante las cuales se solicitó nos informe las acciones desarrolladas en la vigencia 2020 con relación a las líneas de acción de la política,  y las planteadas para la vigencia 2021, así como los recursos asignados para su desarrollo.</t>
  </si>
  <si>
    <t xml:space="preserve">Se recibió información de las Siguientes entidades: 
Fondo Pasivo Social. 
Fonprecon
Invima 
Sanatorio Agua de Dios. 
Sanatorio Contratación 
Centro Dermatologico Federico LLeras Acosta
</t>
  </si>
  <si>
    <t>8</t>
  </si>
  <si>
    <t xml:space="preserve">Realizar monitoreo, seguimiento y evaluación a la adopción de la política de transparencia e integridad  </t>
  </si>
  <si>
    <t>Numero de evaluaciones a la adopción de la polìtica de transparencia e integridad en el sector</t>
  </si>
  <si>
    <t>Se elaboraron comunicaciones externas, dirigidas a las 10 entidades del sector salud, mediante las cuales se solicitó nos informe las acciones desarrolladas en la vigencia 2020 con relación a las líneas de acción de la política,  y las planteadas para la vigencia 2021, así como los recursos asignados para su desarrollo.</t>
  </si>
  <si>
    <t xml:space="preserve">Para el mes de mayo de 2021, se tiene planeado en conjunto con Secretaría de Transparencia de Presidencia, talleres  orientados al sector, en lo que refiere a transparencia sectorial. </t>
  </si>
  <si>
    <t>Diseñar el modelo de operación del sistema de transparencia e integridad para el MSPS</t>
  </si>
  <si>
    <t>Porcentaje de avance frente al modelo de operación</t>
  </si>
  <si>
    <t>50%
Se amplia meta para ejecutar en los años 2021 y 2022</t>
  </si>
  <si>
    <t>Durante el mes de mayo y junio de 2021, se revisará el tema en conjunto con la  Secretaría de Transparencia de Presidencia de la República. </t>
  </si>
  <si>
    <t>Diseñar e implementar estrategias de promoción y prevención de transparencia e integridad en el MSPS</t>
  </si>
  <si>
    <t>Porcentaje de avance frente diseño e implementación de esgtrategias</t>
  </si>
  <si>
    <t xml:space="preserve">Para el mes  de mayo y junio  de 2021, se tiene planeado en conjunto con Secretaría de Transparencia de Presidencia, talleres  asociados a la Ley 1712 de 2014, Ley de Transparencia así como Resolución 1519 de 2020 de Mintic, referente a criterios minimos de publicación de contenidos en la entidad . 
</t>
  </si>
  <si>
    <t>Pacto_por_el_emprendimiento_la_formalización_y_la_productividad</t>
  </si>
  <si>
    <t>A_Entorno_para_crecer</t>
  </si>
  <si>
    <t>Objetivo 4: Fortalecer la inspección, vigilancia y control para mitigar el riesgo y la informalidad</t>
  </si>
  <si>
    <t>Introducir reformas sectoriales. (UC)</t>
  </si>
  <si>
    <t>Porcentaje de avance del sistema de afiliación transaccional para salud y riesgos laborales </t>
  </si>
  <si>
    <t>(Número de funcionalidades implementadas en salud y riesgos laborales en el SAT por año / total de funcionalidades a implementar en salud y riesgos laborales en el SAT por año)*100</t>
  </si>
  <si>
    <t xml:space="preserve">Como resultado de la medición del avance de  la implementación de las funcionalidades por los subsistemas que componen el Sistema de Afiliación Transaccional Salud y Riesgos Laborales, de las 145 funcionalidades que se proyectaron para el cuatrienio con corte a 30 de junio  se tienen 106 funcionalidades lo que equivale al 73,10%.
</t>
  </si>
  <si>
    <t>Indicador que se carga a través de la plataforma de SINERGIA dispuesta por el DNP.</t>
  </si>
  <si>
    <t>Si</t>
  </si>
  <si>
    <t>Articular_los_agentes_del_sector_salud.</t>
  </si>
  <si>
    <t>Generar incentivos al desempeño para la calidad, eficiencia y el mejoramiento de los resultados en salud. (PND)</t>
  </si>
  <si>
    <t>81.10</t>
  </si>
  <si>
    <t>70,50</t>
  </si>
  <si>
    <t>Razón de mortalidad materna en población rural dispersa (por cada 100.000 nacidos vivos)</t>
  </si>
  <si>
    <t>((número de muertes de mujeres durante el embarazo, parto o puerperio (42 días después del parto) por cualquier causa relacionada o agravada por el embarazo, parto o puerperio o su manejo, pero no por causas accidentales, que residen en el área rural dispersa) / (número de nacidos vivos en zonas rurales dispersas))* 100.000 DEFMATRDt / TNVt * 100.000 Donde: DFMATRDtt = Defunciones de mujeres entre 10 y 54 años por causas asociadas al embarazo que residen en el área rural dispersa, en el periodo t. TNVt = Total de nacidos vivos en un periodo t.</t>
  </si>
  <si>
    <t>Durante el mes de marzo las acciones que le aportan a la reducción de este indicador se concentraron en: Acompañamiento técnico al proyecto Mamás de la frontera: en el marco de este proyecto se realizó la capacitación de los agentes comunitarios en salud con el fin de acercar a las gestantes a los servicios de salud y realizar acompañamiento durante su periodo de embarazo y los primeros días del recién nacido. Revisión técnica y aportes al documento guía del facilitador para el fortalecimiento de capacidades de agentes comunitarios de salud del programa mamás de la frontera. Se dio continuidad a la estrategia de la definición y funcionamiento de la línea 192 para el reporte de barreras de atención en salud materna. Así mismo, continuidad en la formulación del proyecto para migrantes por parte de la Unión Europea como complemento al empréstito programado con el Banco Interamericano de desarrollo para la implementación de las rutas integrales de atención en salud materna y perinatal. Se realizó asistencia técnica al equipo de la Secretaria de Salud del Departamento del Magdalena con los siguientes objetivos: 1. Reconocer los procesos operativos de la vigilancia y el control de la mortalidad materna en la entidad territorial. 2. Realizar el seguimiento a las acciones implementadas por las EPS para implementar la Resolución 521 de 2020. 3. Realizar el seguimiento a las EPS e IPS en la implementación de la Ruta Integral de Atención en Salud Materno – Perinatal. Durante la asistencia técnica se realizó visita al municipio de Fundación, con el objetivo de verificar la implementación de la RPMS.</t>
  </si>
  <si>
    <t>80.60</t>
  </si>
  <si>
    <t>Porcentaje de desempeño global de los hospitales públicos del país </t>
  </si>
  <si>
    <t>Sumatoria del resultado ponderado de los 24 indicadores definidos y aplicables tanto a la entidad territorial (7) como a la ESE (17):</t>
  </si>
  <si>
    <t>Durante el mes de marzo de 2021: * Se publicó en el aplicativo el resultado del indicador con corte a diciembre de 2020. * Se mantuvo el apoyo a los procesos de seguimiento al comportamiento de la epidemia en el país y a los resultados de la respuesta a la misma en los territorios, con informes diarios en cuanto a la ocupación de la capacidad instalada y el seguimiento de evolución clínica de los pacientes confirmados. * Se construyó y socializó el décimo boletín de reporte correspondiente al modelo de prestación de servicios para personas en aislamiento, en el marco de la implementación de la resolución 521 de 2020, el cual se publicó. Se contabilizaron 110,7 millones de atenciones en los primeros 12 meses de aplicación de la norma, de las cuales 8,8 millones correspondieron a atenciones domiciliarias, 9,2 millones de laboratorios tomados en domicilio, 30,2 millones de teleorientaciones en salud, 45,7 millones de teleconsultas y 16,2 millones de fórmulas de medicamentos entregados a domicilio. Se realizaron también 398.487 controles prenatales en domicilio a esa fecha. * Se realizaron dos (2) reuniones de seguimiento virtual al avance en despliegue del modelo de prestación de servicios en baja complejidad en el hospital de Tumaco, con la participación de las direcciones territorial y local de salud y el equipo IREM. * Se consolidó seguimiento nominal de acciones de promoción y mantenimiento al corte de diciembre de 2020 para los 50 millones de afiliados al sistema de salud y se dispuso a la totalidad de las aseguradoras a través del buzón virtual definido para ello. * Se adelantaron reuniones de asistencia técnica con Mutual Ser, regímenes de excepción y Coosalud para revisión de seguimientos y apoyo a la gestión con la red de prestadores * Se desarrollaron reuniones de articulación y coordinación de acciones de asistencia técnica con las direcciones de Prestación de Servicios y de Promoción y Prevención del Ministerio de Salud</t>
  </si>
  <si>
    <t>Implementar_intervenciones_en_salud_pública_y_promoción_de_políticas_saludables.</t>
  </si>
  <si>
    <t>Priorizar e implementar intervenciones en salud pública y liderar, monitorear y evaluar las acciones intersectoriales para la promoción de políticas saludables. (PND)</t>
  </si>
  <si>
    <t>55,7% </t>
  </si>
  <si>
    <t>Porcentaje de mujeres con cáncer de mama detectado en estadios tempranos (hasta IIA) al momento del diagnóstico</t>
  </si>
  <si>
    <t>Total de casos nuevos de cáncer de mama en estadíos tempranos (hasta IIA) en el periodo / Total de casos de cáncer de mama en el periodo)*100</t>
  </si>
  <si>
    <t>Análisis y propuesta de ajustes al articulado del Proyecto de ley 259-C y 321-S relacionado con la atención integral del Cáncer de mamá. Socialización de los indicadores trazadores en cáncer de mama con el equipo técnico de la SENT, para el seguimiento a las EAPB y Entidades Territoriales.</t>
  </si>
  <si>
    <t>Redefinir e implementar una política de prestación de servicios garantizando la calidad y humanización de la atención. (PND)</t>
  </si>
  <si>
    <t>Porcentaje de usuarios que considera fácil o muy fácil acceder a un servicio de salud </t>
  </si>
  <si>
    <t>(Número de usuarios que consideran que fue "fácil" o "muy fácil" acceder a servicios de salud a través de su EPS / Número total de usuarios encuestados)*100</t>
  </si>
  <si>
    <t>Se realizó el lanzamiento del proyecto de 'Fortalecimiento de la Capacidad de Respuesta de la Red de Hospitales en Colombia', adelantado por la Cruz Roja Colombiana con el apoyo de la Federación Internacional de la Cruz Roja y la Media Luna Roja; el financiamiento del gobierno de los Estados Unidos de América a través de USAID, e implementado en coordinación con la cartera de Salud colombiana. Se identificaron las necesidades de la red hospitalaria del país, de acuerdo con el nivel de complejidad, en el marco de la emergencia sanitaria por el covid-19 y la importancia de la ejecución de acciones para una mejor prestación de servicios de salud. Son 198 hospitales públicos en 23 departamentos y 174 municipios de Colombia que fortalecerán sus capacidades de atención a través de la entrega de equipos médicos; estos incluyen 884 camas hospitalarias, 300 carros de paro, 100 electrocardiógrafos, 250 desfibriladores, entre otros elementos biomédicos.</t>
  </si>
  <si>
    <t>Porcentaje de pacientes hipertensos controlados TA &lt;(140/90mmHg) </t>
  </si>
  <si>
    <t>[Número de pacientes hipertensos controlados TA &lt;(140/90mmHg)/ Total de pacientes hipertensos]*100</t>
  </si>
  <si>
    <t>Asistencia técnica y acompañamiento virtual en la primera sesión nacional del plan de asistencia técnica de la dimensión dos, vida saludable y condiciones no transmisibles. Asistencia técnica en 15 instituciones Prestadoras de Servicios de Salud para la implementación de las directrices para el programa cesación consumo de tabaco como principal factor de riesgo de las enfermedades no transmisibles. Asistencia técnica y acompañamiento virtual a las entidades territoriales de Caldas y Bolívar, para el desarrollo de capacidades en detección temprana del riesgo cardiovascular y metabólico. Desarrollo de la mesa técnica de Enfermedades no Transmisibles, llegando a acuerdos y concertación del plan de trabajo vigencia 2021.</t>
  </si>
  <si>
    <t>41,4% </t>
  </si>
  <si>
    <t>Porcentaje de casos nuevos de cáncer de cuello uterino in situ identificados (NIC alto grado)</t>
  </si>
  <si>
    <t>[Número total de pacientes con cáncer de cuello uterino in situ (NIC de alto grado) en el período / Número total de pacientes detectados con cáncer de cuello uterino en el período] x 100</t>
  </si>
  <si>
    <t>Gestión del conocimiento a través del Observatorio Nacional de Cáncer incluyendo el boletín de conmemoración del Día del Cáncer de Cuello Uterino el pasado 26 de marzo, así como, el desarrollo de piezas comunicacionales enfocadas en la prevención de la infección por VPH y la vacunación. Socialización de los indicadores trazadores en cáncer de cuello uterino con el equipo técnico de la SENT, para el seguimiento a las EAPB y Entidades Territoriales.</t>
  </si>
  <si>
    <t>56,2% </t>
  </si>
  <si>
    <t>Porcentaje de personas con cáncer de próstata en estadios tempranos identificados (0, I y II), al momento del diagnóstico </t>
  </si>
  <si>
    <t>[Número total de pacientes con cáncer de próstata detectados en estadios tempranos (0,I y II) en el período / Número total de pacientes detectados con cáncer de próstata en el período] x 100</t>
  </si>
  <si>
    <t>ocialización de los indicadores trazadores en cáncer de próstata con el equipo técnico de la SENT, para el seguimiento a las EAPB y Entidades Territoriales.</t>
  </si>
  <si>
    <t>15,9  </t>
  </si>
  <si>
    <t>5</t>
  </si>
  <si>
    <t>Días transcurridos entre la fecha del diagnóstico y la fecha de inicio del primer ciclo de quimioterapia para leucemia aguda  </t>
  </si>
  <si>
    <t xml:space="preserve">Sumatoria de la diferencia en días calendario entre la fecha de diagnóstico de LAP (LLA y LMA) en menores de 18 años (incidentes )y la fecha del primer ciclo de quimioterapia para leucemia aguda  pediátrica. </t>
  </si>
  <si>
    <t>Avances en la construcción del lineamiento técnico y operativo de la ruta integral de atención en salud para población con sospecha o presencia de cáncer infantil. Desarrollo de la primera sesión del Consejo Nacional Asesor de Cáncer Infantil CONACAI 2021, en donde se realizó un balance frente a la Gestión del Consejo Nacional y los Consejos Territoriales, presentación dela propuesta del Plan de trabajo del CONACAI y del informe a presentar a la Comisión Séptima del Congreso en abril. Desarrollo de la tercera mesa de reglamentación de la Ley Jacobo, presentándose las estrategias planteadas por el CONACAI, propuestas reglamentarias, metas intermedias y avances de cada una de los responsables del proceso de reglamentación al interior del Minsalud. Seguimiento al funcionamiento y gestión de los Consejos Departamentales de Cáncer Infantil - CODACAI de los Departamentos de Magdalena, Cundinamarca, Norte de Santander, Antioquia, Nariño, Bolívar, Huila y Meta que reportaron información sobre el funcionamiento y plan de acción ejecutado de 2020.</t>
  </si>
  <si>
    <t>Porcentaje de EPS que otorgan cita a consulta de medicina general en cinco (5) días o menos</t>
  </si>
  <si>
    <t>Numero de EPS con tiempos menores a 5 días para cita de medicina general / el total de EPS.</t>
  </si>
  <si>
    <t>El Gobierno Nacional firmó un crédito nación por USD 150.000.000, otorgado por el Banco Interamericano de Desarrollo al Programa para mejorar la sostenibilidad del sistema de salud en Colombia con enfoque inclusivo, el cual será liderado y ejecutado por el Ministerio de Salud y Protección Social. Estos recursos estarán destinados a financiar parcialmente apropiaciones presupuestales del Ministerio de Salud, en reconocimiento a resultados que se alcancen en eficiencia del gasto y mejoramiento de la calidad en la atención en salud en el país. Uno de los objetivos del programa es optimizar la calidad en la prestación de servicios de salud de la población, para mejorar la satisfacción por parte de los usuarios del sistema. Se prevé la expedición de reglamentación que defina los procesos y estándares para la certificación y la acreditación de IPS, así como para la habilitación de EPS, el fomento de la detección temprana del cáncer de mama, el seguimiento a las actividades programáticas de promoción y mantenimiento de la salud, entre otros.</t>
  </si>
  <si>
    <t>Razón de mortalidad materna a 42 días  (por cada 100.000 nacidos vivos)</t>
  </si>
  <si>
    <r>
      <t xml:space="preserve">[Número de muertes de mujeres durante el embarazo, parto o puerperio (42 días después del parto) por cualquier causa relacionada o agravada por el embarazo, parto o puerperio o su manejo, pero no por causas accidentales y el número de nacidos vivos / el total de nacidos vivos] * 100.000 DEFMATt / TNVt * 100.000 
Donde: </t>
    </r>
    <r>
      <rPr>
        <b/>
        <sz val="8"/>
        <rFont val="Calibri"/>
        <family val="2"/>
        <scheme val="minor"/>
      </rPr>
      <t>DFMATt</t>
    </r>
    <r>
      <rPr>
        <sz val="8"/>
        <rFont val="Calibri"/>
        <family val="2"/>
        <scheme val="minor"/>
      </rPr>
      <t xml:space="preserve">t = Defunciones de mujeres entre 10 y 54 años por causas asociadas al embarazo, en el periodo t. </t>
    </r>
    <r>
      <rPr>
        <b/>
        <sz val="8"/>
        <rFont val="Calibri"/>
        <family val="2"/>
        <scheme val="minor"/>
      </rPr>
      <t>TNVt</t>
    </r>
    <r>
      <rPr>
        <sz val="8"/>
        <rFont val="Calibri"/>
        <family val="2"/>
        <scheme val="minor"/>
      </rPr>
      <t xml:space="preserve"> = Total de nacidos vivos en un periodo t.</t>
    </r>
  </si>
  <si>
    <t>Tasa de mortalidad infantil ajustada en menores de un año  (por 1.000 nacidos vivos)</t>
  </si>
  <si>
    <t>(Número de defunciones en menores de un año en el período / Total de nacidos vivos en el periodo) * 1000</t>
  </si>
  <si>
    <t>Durante el mes de marzo las intervenciones para incidir en los resultados de niñas y niños se concentraron en: • Desarrollo de capacidades Mesas de trabajo con operadores de ICBF para articular las acciones correspondientes al plan nacional de vacunación para COVID-19. Participación con ponencias en 2 espacios en el marco de las conferencias regionales de la Estrategia Inspire para prevenir las violencias contra niños, niñas y adolescentes. Participación en foro con la Universidad los Andes del tema Abordaje de las enfermedades prevalentes en la primera infancia en el marco de la atención integral. Mamás de la frontera: en el marco de este proyecto se realizó la capacitación de los agentes comunitarios en salud con el fin de acercar a las gestantes a los servicios de salud y realizar acompañamiento durante su periodo de embarazo y los primeros días del recién nacido. • Desarrollo de documentos técnicos: Ajustes a insumo técnico con recomendaciones de sociedades científicas de la herramienta de abordaje de las condiciones prevalentes en la primera infancia para estructuración de herramienta en web progresiva, que incluye un módulo específico para niños y niñas menores de tres meses. Construcción del sexto y séptimo informe combinado convencional de Colombia sobre los Derechos de los niños y las niñas 2015- 2021 con las acciones realizadas desde el MSPS. Avances en la construcción de piezas comunicativas para nuevas recomendaciones de cuidado para continuar el retorno a la presencialidad de niños, niñas y adolescentes a entorno educativo. Revisión técnica y aportes al documento guía del facilitador para el fortalecimiento de capacidades de agentes comunitarios de salud del programa mamás de la frontera. Avances en la construcción de insumos técnicos para el minisitio de niños de la página web del Ministerio de Salud.</t>
  </si>
  <si>
    <r>
      <t xml:space="preserve">11,3.
</t>
    </r>
    <r>
      <rPr>
        <b/>
        <sz val="10"/>
        <color rgb="FFFF0000"/>
        <rFont val="Calibri"/>
        <family val="2"/>
        <scheme val="minor"/>
      </rPr>
      <t>HAY UNA META GENERAL PARA EL TRIENIO DE 11,30</t>
    </r>
  </si>
  <si>
    <t>Tasa de mortalidad infantil ajustada en menores de un año – zonas rurales (por 1.000 nacidos vivos)</t>
  </si>
  <si>
    <t>SIN FORMULA</t>
  </si>
  <si>
    <t>sin datos</t>
  </si>
  <si>
    <t>Diseñar e implementar el Modelo de Acción Integral Territorial (MAITE). (OT)</t>
  </si>
  <si>
    <t>Entidades territoriales con modelo de salud diferencial para zonas con población dispersa implementado</t>
  </si>
  <si>
    <t>Sumatoria de Entidades Territoriales con modelo de salud diferencial para zonas con población dispersa implementado.</t>
  </si>
  <si>
    <t>AMAZONAS: El departamento se encuentra actuaalizando el Programa Territorial de  Reorganización, Rediseño y Modernización de las Redes de Prestación de Servicios de Salud, el cual deberá tener inmerso el componente de atención primaria y atención diferencial. 
CHOCO: El departamento se encuentra en la actualización del Programa Territorial de Reorganización, Rediseño y Modernización de las Redes de Prestación de Servicios de Salud como insumo para la actualización del documento de Red.
GUAINÍA: Actualmente se avanza en la implementación del MIAS en el departamento del Guainía.
VICHADA: En el marco de la implementación del Programa Territorial de Reorganización, Rediseño y Modernización de Redes de ESE, la DTS y la ESE (única entidad pública prestadora de servicios de salud en el territorio) se encuentran desarrollando el plan de implementación de dicho Programa, el cual contiene las acciones del modelo de atención extramural, a la población dispersa, en el contexto del funcionamiento de la red.</t>
  </si>
  <si>
    <t xml:space="preserve">Tasa de mortalidad perinatal (por 1.000 nacidos vivos) </t>
  </si>
  <si>
    <t>(Número de muertes fetales con 22 o más semanas de gestación más el número de muertes no fetales de niños y niñas de 0 a 7 días de edad/ número de nacidos vivos más el número de muertes fetales con 22 o más semanas de gestación)*1000</t>
  </si>
  <si>
    <t xml:space="preserve">3,46 
</t>
  </si>
  <si>
    <t>Tasa de mortalidad en niños menores de cinco (5) años por Enfermedad Diarreica Aguda (EDA) (por cada 1.000 nacidos vivos)</t>
  </si>
  <si>
    <t xml:space="preserve"> Tasa de mortalidad en niños menores de cinco (5) años por Enfermedad Diarreica Aguda (EDA) (por cada 100.000 menores de cinco años)</t>
  </si>
  <si>
    <t>Se realizó el análisis sobre la participación de los profesionales referentes de programa IRA/EDA territoriales en 6 actividades de desarrollo de capacidades del talento humano, para todo el territorio nacional con énfasis en los 34 territorios que tuvieron apoyo de USAID (exceptuando a Antioquia, Bogotá, Valle del cauca quienes no contaron con equipo USAID, para todo el proceso programático de país se realizó el acompañamiento igual en todos los territorios): Entrega de consolidado de seguimiento de matriz de programa IRA/COVID-EDA de primer semestre (Julio 10 de 2020), El profesional de la Secretaría de Salud participó en asistencia técnica para aplicación de herramienta sobre adherencia a Guías de Práctica Clínica de Infección Respiratoria Aguda para niños y niñas menores de 5 años (neumonía, bronquiolitis, tosferina), Enfermedad Diarreica Aguda y lineamientos de manejo clínico de COVID-19 (Noviembre 3 de 2020), El territorio realizó la aplicación de instrumento para medir adherencia a GPC de IRA (neumonía, bronquiolitis, tosferina), EDA para menores de 5 años y lineamientos de manejo clínico de COVID-19 (Noviembre de 2020), el territorio entregó lista de chequeo de adecuaciones socioculturales (Noviembre 20 de 2020), el territorio entregó inventario de Unidades de Atención Integral Comunitarias UAIC o unidades AIEPI (Noviembre 20 de 2020), el profesional de la Secretaría de Salud participó en asistencia técnica sobre plan de mejoramiento de mortalidades por IRA/COVID-19 y EDA en menores de 5 años y población priorizada (Diciembre 3 de 2020). Se remitió realimentación a las secretarías de salud sobre este seguimiento con copia a la Superintendencia Nacional de Salud. Se consolidó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por IRA y EDA en menores de 5 años y COVID-19 en población priorizada, Adherencia en Guías de Práctica Clínica para neumonía, bronquiolitis, tosferina, EDA en menor de 5 años y COVID-19.</t>
  </si>
  <si>
    <r>
      <t xml:space="preserve">5
</t>
    </r>
    <r>
      <rPr>
        <sz val="10"/>
        <color rgb="FFFF0000"/>
        <rFont val="Calibri"/>
        <family val="2"/>
        <scheme val="minor"/>
      </rPr>
      <t>HAY UNA META GENERAL PARA 2018-2022: 5</t>
    </r>
  </si>
  <si>
    <t>Tasa de mortalidad en niños menores de cinco (5) años por Enfermedad Diarreica Aguda (EDA) – zonas rurales (por cada 1.000 nacidos vivos)</t>
  </si>
  <si>
    <t>Cociente entre el número de muertes por EDA en menores de 5 años y la población total de menores de 5 años para el área rural.</t>
  </si>
  <si>
    <t>Sin datos</t>
  </si>
  <si>
    <t>Tasa de mortalidad en niños menores de cinco (5) años por Infección Respiratoria Aguda (IRA)(por cada 1.000 nacidos vivos)</t>
  </si>
  <si>
    <t>(Sumatorial de número de muertes por Infección Respiratoria Aguda - IRA en menores de 5 años /la población total de menores de 5 años)*100,000</t>
  </si>
  <si>
    <t>Se realizó el análisis sobre la participación de los profesionales referentes de programa IRA/EDA territoriales en 11 actividades de desarrollo de capacidades del talento humano, para todo el territorio nacional con énfasis en los 34 territorios que tuvieron apoyo de USAID (exceptuando a Antioquia, Bogotá, Valle del cauca quienes no contaron con equipo USAID, para todo el proceso programático de país se realizó el acompañamiento igual en todos los territorios): Entrega de consolidado de seguimiento de matriz de programa IRA/COVID-EDA de primer semestre (Julio 10 de 2020), el profesional de Secretaría de Salud participó en asistencia técnica para aplicación de lista de chequeo de salas ERA. (Octubre 13 de 2020), el territorio realizó la aplicación de lista de chequeo de salas ERA (Octubre de 2020), El profesional de la Secretaría de Salud participó en asistencia técnica para aplicación de herramienta sobre adherencia a Guías de Práctica Clínica de Infección Respiratoria Aguda para niños y niñas menores de 5 años (neumonía, bronquiolitis, tosferina), Enfermedad Diarreica Aguda y lineamientos de manejo clínico de COVID-19 (Noviembre 3 de 2020), El territorio realizó la aplicación de instrumento para medir adherencia a GPC de IRA (neumonía, bronquiolitis, tosferina), EDA para menores de 5 años y lineamientos de manejo clínico de COVID-19 (Noviembre de 2020), el Profesional de la Secretaría de Salud participó en Asistencia técnica para abordaje Intersectorial con ICBF para la construcción de la ruta de IRA (Noviembre 24 de 2020), el territorio entregó el Inventario de salas ERA a corte 20 de noviembre solicitado 5 de noviembre (Noviembre 20 de 2020), el territorio entregó lista de chequeo de adecuaciones socioculturales (Noviembre 20 de 2020), el territorio entregó inventario de Unidades de Atención Integral Comunitarias UAIC o unidades AIEPI (Noviembre 20 de 2020), el territorio entregó Indicadores de sala ERA corte septiembre de 2020 (Noviembre 30 de 2020), el profesional de la Secretaría de Salud participó en asistencia técnica sobre plan de mejoramiento de mortalidades por IRA/COVID-19 y EDA en menores de 5 años y población priorizada (Diciembre 3 de 2020). Se remitió realimentación a las secretarías de salud sobre este seguimiento con copia a la Superintendencia Nacional de Salud. Se consolidó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Adherencia en Guías de Práctica Clínica para neumonía, bronquiolitis, tosferina y COVID-19.</t>
  </si>
  <si>
    <r>
      <t xml:space="preserve">17,2
</t>
    </r>
    <r>
      <rPr>
        <sz val="10"/>
        <color rgb="FFFF0000"/>
        <rFont val="Calibri"/>
        <family val="2"/>
        <scheme val="minor"/>
      </rPr>
      <t>META GENERAL PARA EL CUATRIENIO: 17,20</t>
    </r>
  </si>
  <si>
    <t>Tasa de mortalidad en niños menores de cinco (5) años por Infección Respiratoria Aguda (IRA) – zonas rurales (por cada 1.000 nacidos vivos)</t>
  </si>
  <si>
    <t>Cociente entre el número de muertes por Infección Respiratoria Aguda- IRA en menores de 5 años que residen en el área rural y la población total de menores de 5 años para el área rural.</t>
  </si>
  <si>
    <t>88,43% </t>
  </si>
  <si>
    <t>Porcentaje de nacidos vivos con cuatro o más consultas de control prenatal</t>
  </si>
  <si>
    <t>( número de nacidos vivos cuyas madres recibieron 4 o más consultas de control prenatal / total de nacidos vivos) * 100</t>
  </si>
  <si>
    <t>Implementar un Plan de Acción del MAITE en 5 departamentos priorizados: La Guajira, Vichada, Casanare, Guaviare y Chocó. (UC)</t>
  </si>
  <si>
    <t>Densidad de médicos en las zonas dispersas (por cada 1.000 habitantes)</t>
  </si>
  <si>
    <t>((Número de profesionales en medicina inscritos en ReTHUS que realizan cotizaciones a la seguridad social en salud a través de la Planilla Integrada de Liquidación de Aportes (PILA) en el municipio + Número de profesionales de medicina en SSS )/ Población total del municipio según proyecciones del DANE) * 1.000</t>
  </si>
  <si>
    <t xml:space="preserve">
Del total de 813 plazas de medicina disponibles, en el primer proceso de asignación de plazas de Servicio Social Obligatorio 2021, 182 (el 22,30%) corresponden a municipios de zonas dispersas; el 11,15%de los municipios el país son municipios tipificados como municipios de zonas dispersas. </t>
  </si>
  <si>
    <t>Incentivar herramientas que pongan a disposición información de calidad y desempeño de cara a los usuarios para empoderarlos en la toma de decisiones. (PND)</t>
  </si>
  <si>
    <t>Porcentaje de personas con diagnóstico temprano de VIH (CD4 mayor de 500)</t>
  </si>
  <si>
    <t>(Número de personas que al momento del diagnóstico de VIH tienen 500 células LT CD4 o más/ número total de personas diagnosticadas con VIH en el último año)*100</t>
  </si>
  <si>
    <t>• Se llevó a cabo entre las diferentes direcciones del Ministerio de Salud y Protección Social la revisión de los documentos preliminares de las guías de práctica clínica de VIH actualizadas, tanto para adultos como para niños, y se enviaron las observaciones respectivas al Instituto de Evaluación Tecnológica en Salud (IETS). Posteriormente, se realizaron reuniones con el IETS para la concertación de los ajustes. • Se avanza en el proceso de ajuste a las estimaciones de VIH para Colombia con base en el software Spectrum de ONUSIDA y se recopiló la información epidemiológica disponible para el informe GAM (Global Aids Monitoring). Queda pendiente la retroalimentación de parte de ONUSIDA y ajustes que sean solicitados. • La Universidad de Antioquia ha avanzado en la estructuración pedagógica de los contenidos para el curso virtual en ITS/VIH, coinfección TB/VIH, hepatitis B y C 2021. De diez módulos planteados se han recibido cuatro (hepatitis B y C, ITS y coinfección TB/VIH) y se envió retroalimentación a dos ellos. Están pendientes seis módulos más. • Se finalizaron los ajustes a la propuesta de diseño del rotafolio comunitario ETMI Plus, dirigido a gestantes pasando ahora al proceso de impresión y se avanza en la diagramación de las otras piezas de comunicación de la estrategia. • Se presentó la estrategia ETMI Plus a las EPS del departamento de Norte de Santander y al personal de salud y administrativo que participó en el taller de capacitación en la ruta integral de atención para la enfermedad de Chagas, a fin de avanzar de manera articulada en las atenciones que requieren las gestantes en los cuatro eventos de la estrategia. • Se avanza en el diseño de una propuesta para un proyecto piloto de implementación de la estrategia ETMI Plus en dos departamentos de Colombia en conjunto con la OPS y DNDi (Iniciativa Medicamentos para Enfermedades Olvidadas). • Se ha dado continuidad a las reuniones territoriales para la implementación de la estrategia “Aguanta Cuidarse”, con el seguimiento a la entrega de las cajas de herramientas, presentación del SISCO SSR al departamento del Quindío y aclaración de dudas para la implementación con las personas e instituciones que recibieron las cajas de herramientas en Norte de Santander. • Se avanza en la coordinación interinstitucional para la implementación del estudio de prevalencia de VIH y VHC en personas que se inyectan drogas. Se seleccionó a Santander de Quilichao para la prueba piloto del estudio y se llevaron a cabo dos reuniones con el territorio para la presentación del estudio y concertación de rutas de atención para personas con posibles resultados positivos. La prueba piloto iniciará el 5 de abril. • El 10 de marzo se llevó a cabo una jornada de asistencia técnica con los nuevos referentes de Bolívar y Cartagena para la construcción del plan de respuesta territorial ante las ITS, el VIH, la coinfección TB/VIH y las hepatitis B y C, basados en el plan nacional. En esta reunión se resaltaron las actividades a incluir en el PIC para la prevención de estos eventos tales como la compra de condones, acciones educativas, oferta de tamizaje a poblaciones clave y coordinación para acciones de vacunación contra hepatitis B a tales poblaciones. • El 18 de marzo se llevó a cabo una reunión con los territorios en los que se implementa el proyecto VIH del Fondo Mundial para dar las orientaciones para el uso de las cajas de herramientas TB/VIH comunitarias que se enviaron para la formación de agentes comunitarios en dicho tema. • Se participó en la jornada de conmemoración del día mundial de la tuberculosis con la presentación del abordaje a las acciones colaborativas TB/VIH, evento realizado el 23 de marzo. • El 24 de marzo se apoyó la jornada de socialización de la ETMI-Plus – evento hepatitis con las IPS y EPS de Bogotá. • Se participó en el evento regional de ONUSIDA con experiencias en la continuidad de acciones de prevención del VIH en PID durante la pandemia de COVID-19.</t>
  </si>
  <si>
    <t>Tasa de mortalidad prematura por enfermedades crónicas en población entre 30 y hasta 70 años (por cada 100.000 personas entre 30 y 70 años)</t>
  </si>
  <si>
    <t>Cociente entre el número de muertes en personas de 30 a 70 años por enfermedades crónicas no transmisibles (Cancer, enfermedades del sistema circulatorio, Diabetes, Enfermedades del sistema respiratorio) y la población total de 30 a 70 años.</t>
  </si>
  <si>
    <t>Asistencia técnica y acompañamiento virtual en la primera sesión nacional del plan de asistencia técnica de la dimensión dos, vida saludable y condiciones no transmisibles. Asistencia técnica en 15 instituciones Prestadoras de Servicios de Salud para la implementación de las directrices para el programa cesación consumo de tabaco como principal factor de riesgo de las enfermedades no transmisibles. Asistencia técnica y acompañamiento virtual a las entidades territoriales de Caldas y Bolívar, para el desarrollo de capacidades en detección temprana del riesgo cardiovascular y metabólico. Desarrollo de la mesa técnica de Enfermedades no Transmisibles, llegando a acuerdos y concertación del plan de trabajo para la vigencia 2021. Desarrollo de la metodología para el fortalecimiento de capacidades a profesionales de las EAPB y Entidades Territoriales en Cuidado paliativo y gestión del riesgo del cáncer adulto e infantil. Mesa de trabajo en conjunto con el Instituto Nacional de Cancerología para el desarrollo metodológico de la evaluación del Plan Decenal para el control del cáncer. Participación en el Foro de la Ley 1968 de 2019, donde se presentaron avances y los retos de la implementación de la Ruta integral de atención en salud para personas expuestas al asbesto. Participación en el taller de formación de formadores para la detección temprana del Cáncer, realizado por parte de la Agencia Internacional de Investigación en Cáncer -IARC.</t>
  </si>
  <si>
    <t>Fortalecer integralmente los hospitales públicos (programa AI Hospital). (OT)</t>
  </si>
  <si>
    <t>Porcentaje de hospitales públicos con factura electrónica implementada </t>
  </si>
  <si>
    <t>(Número de Empresas Sociales del Estado con factura electrónica implementada / Total de Número de Empresas Sociales del Estado)*100%</t>
  </si>
  <si>
    <t>De un total de 931 ESE, 899 informaron haber iniciado como facturadores electrónicos ante la DIAN al cierre de enero de 2021</t>
  </si>
  <si>
    <t>6,51% </t>
  </si>
  <si>
    <t>Porcentaje de sedes de prestadores públicos con servicios de telemedicina habilitados </t>
  </si>
  <si>
    <t>(Número de sedes de prestadores públicos con servicios de telemedicina habilitados en el periodo / Total de número de sedes de prestadores públicos en el periodo)*100</t>
  </si>
  <si>
    <t>A 31 de marzo se encuentran 2876 sedes de prestadores inscritos y 11.793 servicios habilitados en la modalidad de telemedicina, ubicados en 412 municipios de 33 departamentos y el distrito capital. Se cuenta con 342 sedes de prestadores públicos en 263 municipios de 30 departamentos y en el Distrito capital. Las sedes públicas corresponden al12%de las sedes con servicios de telemedicina, con el 14% de los servicios habilitados bajo esta modalidad. Son simultáneamente prestador remisor y prestador de referencia 252 sedes con 1403 servicios habilitados; de estos, 14 son públicos con 140 servicios. Antioquia, Bogotá D.C, Atlántico, Valle del cauca, Santander aportan 62,80% de las sedes inscritas y 59,56% de los servicios habilitados en la modalidad de telemedicina</t>
  </si>
  <si>
    <t>D_Alianza_por_la_seguridad_alimentaria_y_la_nutrición</t>
  </si>
  <si>
    <t>Objetivo 4: establecer un mecanismo de articulación y gobernanza multinivel en torno a la SAN</t>
  </si>
  <si>
    <t>ODS 2. Hambre cero</t>
  </si>
  <si>
    <t>8,2  (2016) </t>
  </si>
  <si>
    <r>
      <t xml:space="preserve">6,5
</t>
    </r>
    <r>
      <rPr>
        <sz val="10"/>
        <color rgb="FFFF0000"/>
        <rFont val="Calibri"/>
        <family val="2"/>
        <scheme val="minor"/>
      </rPr>
      <t>La meta aparece general para 2018-2022: 6,50</t>
    </r>
  </si>
  <si>
    <t>Tasa de mortalidad infantil por desnutrición en menores de cinco (5) años (por cada 100.000 niños y niñas menores de cinco años)</t>
  </si>
  <si>
    <t>[(Sumatoria del número de muertes de menores de 5 años por deficiencias nutricionales y anemias nutricionales según la agrupación 6/67 de OPS/sumatoria del número de menores de 5 años)]*100.000</t>
  </si>
  <si>
    <t>Se realiza reunión técnica desde el sector salud con los referentes técnicos de las secretarias de salud departamentales de los territorios priorizados en el plan nacional contra la desnutrición aguda 2019 – 2022. Se desarrolla la reunión nacional intersectorial de seguimiento a la implementación del Plan de trabajo contra la desnutrición Ni 1+.</t>
  </si>
  <si>
    <t>44,2 (2016) </t>
  </si>
  <si>
    <r>
      <t xml:space="preserve">36
</t>
    </r>
    <r>
      <rPr>
        <sz val="10"/>
        <color rgb="FFFF0000"/>
        <rFont val="Calibri"/>
        <family val="2"/>
        <scheme val="minor"/>
      </rPr>
      <t>Hay una meta general 2018-2022: 36</t>
    </r>
  </si>
  <si>
    <t>Tasa de mortalidad infantil por desnutrición en menores de cinco (5) años en Chocó (por cada 100.000 niños y niñas menores de cinco años)</t>
  </si>
  <si>
    <t>Númerador: Estadísticas Vitales - DANE Denominador: Proyección población - DANE</t>
  </si>
  <si>
    <t>Se realiza reunión de seguimiento intersectorial a la implementación del plan contra la desnutrición Ni 1+ del departamento de Chocó. Se verifica el comportamiento de la prescripción de producto nutricional en el MIPRES en los diferentes meses del año 2021, y se remite a la referente de la dimensión de SAN de la Secretaría de Salud Departamental de Chocó para el seguimiento y acciones pertinentes. Se insta a que se realicen las acciones pertinentes para que se acoja lo dispuesto en la Resolución 2350 de 2020 y a fortalecer los procesos de notificación del evento 113. Se da asistencia al territorio en la medida de las necesidades y acompañamiento al plan intersectorial contra la desnutrición aguda, en la medida de las necesidades y acompañamiento al plan intersectorial contra la desnutrición aguda.</t>
  </si>
  <si>
    <t>63,2 (2016) </t>
  </si>
  <si>
    <t>Tasa de mortalidad infantil por desnutrición en menores de cinco (5) años en La Guajira (por cada 100.000 niños y niñas menores de cinco años)</t>
  </si>
  <si>
    <t>[(Sumatoria del número de muertes de menores de 5 años por deficiencias nutricionales y anemias nutricionales según la agrupación 6/67 de OPS, con lugar de residencia en el departamento de La Guajira/sumatoria del número de menores de 5 años residentes en el departamento de La Guajira)]*100.000</t>
  </si>
  <si>
    <t>Se realiza reunión de seguimiento intersectorial a la implementación del plan contra la desnutrición Ni 1+, al respecto se evidencia ajuste en el proceso de articulación entre los diferentes actores presentes en el territorio especialmente Salud e ICBF. Se realiza nuevamente revisión al proyecto de regalías para el financiamiento y operación de equipos de identificación y gestión del riesgo el cual ya se publicó en el SUIF, se encuentra pendiente el ajuste de las certificaciones. Se verifica el comportamiento de la prescripción de producto nutricional en el MIPRES en los diferentes meses del año 2021 y se remite a la referente de la dimensión de SAN de la Secretaría de Salud Departamental de La Guajira para el seguimiento y acciones pertinentes. Se insta a seguir realizando esfuerzos para garantizar que todas las IPS prescriban la FTLC para el tratamiento de la desnutrición aguda, y que todo caso notificado, reciba su prescripción.</t>
  </si>
  <si>
    <t xml:space="preserve">6,5%  
(2015-2017) </t>
  </si>
  <si>
    <t>Prevalencia de subalimentación  </t>
  </si>
  <si>
    <t>Este indicador se ha definido dentro de un marco de distribución de probabilidad de la siguiente manera: P(U) es la proporción de personas subnutridas en la población total (x) se refiere al consumo de energía alimentaria o el consumo rL es un punto de corte que refleja el mínimo consumo de energía alimentaria aceptable f(x) es la función de densidad de la ingesta de energía alimentaria Fx es la función de distribución acumulada. donde: P(U) = (px</t>
  </si>
  <si>
    <t>MSPS realiza el reporte como apoyo a la CISAN, este indicador es intersectorial, desde agosto de 2020 MADR asumió la presidencia de la CISAN. Desde ICBF, durante el mes de junio en la modalidad 1.000 días para cambiar el mundo se entregaron 18.039 raciones alimentarias a los beneficiarios, directamente en sus hogares, considerando las medidas que se han tomado desde el ICBF para la prestación del servicio en el marco de la contingencia por COVID-19.  Se entregó 1.481 toneladas de Alimentos de Alto Valor Nutricional, que corresponden a 1.481 toneladas de Alimentos de Alto Valor Nutricional, que corresponden a 1.229 toneladas de Bienestarina Más, 234 toneladas de Bienestarina Líquida (1.103.076 unidades de 200 ml) y 18 toneladas de Alimento para la mujer gestante y madre en periodo de lactancia. Desde la Unidad Administrativa Especial de Alimentación Escolar - Alimentos para Aprender, con las modalidades: Ración para Preparar en Casa, Ración industrializada y Bono Alimentario, de acuerdo a la Resolución 0006 y 0007 “PAE para aprendizaje en casa”, en el mes de junio de 2021, 95 ETC garantizaron la atención a 5.451.814 niños, niñas, adolescentes y jóvenes beneficiarios del PAE, a través de sus operadores. Además, se precisa que de acuerdo con la metodología del cálculo del indicador de prevalencia de subalimentación, este se realiza a través de una comparación del consumo habitual de alimentos por la población en un periodo determinado, versus un parámetro de requerimientos mínimos de energía alimentaria; la población por debajo de este consumo es considerada subalimentada, FAO. Para su cálculo, la FAO emplea como principal insumo las Hojas de Balance de Alimentos (HBA) las cuales colectan información de producción, comercio exterior y utilización interna de bienes alimenticios y se cuantifican aquellos que son destinados directamente para consumo humano diario por persona en un año. Una de las características del indicador de subalimentación es que en su metodología se utiliza información anual de un trienio móvil. Esto con el fin de evitar que los fenómenos transitorios como variaciones climáticas, diferencias de precios de los alimentos u otros factores coyunturales incrementen la volatilidad de la estimación. FAO utiliza la unidad temporal de trienios en sus estimaciones nacionales y regionales. Para encontrar el dato de un año determinado se toma la información de tres años, validando el año intermedio. Es decir que con la información de los años 2018-2020, sería posible estimar el año intermedio, o sea 2019. De acuerdo con lo anterior, se presentará un rezago de aproximadamente 2 años y por lo que se espera que en 2021 FAO reporte la prevalencia de subalimentación del año 2019.</t>
  </si>
  <si>
    <t>3.200.000 (2015-2017) </t>
  </si>
  <si>
    <t>Población subalimentada  </t>
  </si>
  <si>
    <t>Este indicador se ha definido dentro de un marco de distribución de probabilidad de la siguiente manera desde la FAO: P(U) es la proporción de personas subnutridas en la población total; (x) se refiere al consumo de energía alimentaria o el consumo; rL es un punto de corte que refleja el mínimo consumo de energía alimentaria aceptable; f(x) es la función de densidad de la ingesta de energía alimentaria, y, Fx es la función de distribución acumulada. P(U) =P</t>
  </si>
  <si>
    <t>13,8% (2015) </t>
  </si>
  <si>
    <r>
      <t xml:space="preserve">12,5%
</t>
    </r>
    <r>
      <rPr>
        <sz val="10"/>
        <color rgb="FFFF0000"/>
        <rFont val="Calibri"/>
        <family val="2"/>
        <scheme val="minor"/>
      </rPr>
      <t>Hay una meta general para el cuatrienio de 12,50%</t>
    </r>
  </si>
  <si>
    <t>Porcentaje de hogares con inseguridad alimentaria moderada </t>
  </si>
  <si>
    <t>De acuerdo a la aplicación de la escala, en cada hogar se sumaron todas las respuestas afirmativas a las preguntas de la escala (se calcularon por separado los puntajes para los hogares con niños, niñas y adolescentes menores de 18 años y los hogares sin estos). Con esta sumatoria se realizó la clasificación de los niveles de (in)seguridad alimentaria utilizando los siguientes puntos de corte: * Hogares integrados solo por personas adultas, 4 a 6 puntos * Hogares integrados por personas adultas y niños, 6 a 10 puntos</t>
  </si>
  <si>
    <t xml:space="preserve">MSPS realiza el reporte como apoyo a la CISAN, este indicador es intersectorial, desde agosto de 2020 MADR asumió la presidencia de la CISAN. Desde PS, los proyectos de ReSA se encuentran terminados en su totalidad. Con relación a Manos que Alimentan: La instalación de unidades de producción para autoconsumo se realiza de acuerdo con la ruta una vez se desarrollan los encuentros motivacionales y la asistencia técnica. Con el suministro de 2 entregas de insumos (agrícolas - especies menores). Los cinco convenios/contratos mediante los cuales se ejecuta el proyecto se encuentran así:
- Entrega de insumos del componente Agrícola a 6855 hogares, quedando pendientes 1029 hogares por recibir este componente, correspondientes a los hogares que hacen parte de la adición contractual del Convenio 748 de 2020.
- De los prototipos de insumos de especies menores se ha efectuado la entrega a 3.077 hogares, está programada la entrega a 4.807 hogares del convenio 748 de 2020 para completar la meta de 7884 participantes de este proyecto.
- De los cinco convenios/ proyectos Manos que Alimentan, los siguientes ya culminaron sus actividades: Los convenios 931 y 834 de 2020 de se encuentran culminados en su totalidad, logrando el desarrollo y montaje de 800 unidades de producción de alimentos para autoconsumo.
El contrato 896 de 2020 finalizó la proveeduría de insumos agrícolas y de especies menores con la atención de 614 hogares.
Desde el MADR , con relación al proyecto de esquemas asociativos fortalecidos se reporta un avance interinstitucional de 757 Esquemas asociativos fortalecidos en el proyecto de Campo emprende; para el proyecto de Alianzas se viene adelantando la revisión de los proyecto presentados en la convocatoria la cual realizó el cierre en el mes de enero del 2021.
Desde el MADS, se han establecido acuerdos sectoriales con la Sociedad de Agricultores de Colombia, Fenaví, Porkcolombia y Fedepanela. A la fecha se desarrolla una agenda ambiental con el Ministerio de Agricultura y Desarrollo Rural, y se acompañan los procesos de actualización de las guías ambientales de los subsectores avícola, porcícola, palma de aceite, caña de azúcar y panela, que contribuyen a incorporar la dimensión ambiental en los sistemas de producción agropecuarios base de la seguridad alimentaria y nutricional. 
Adicionalmente en busca del fortalecimiento de la ganadería sostenible en el país, se adelanta un proceso de Solicitud para la selección de categorías de producto Sello Ambiental Colombiano – SAC, para la creación de la Categoría de Ganadería Sostenible Bovina y Bufalina, el día jueves 24 de junio de 2021 fueron aprobados los cuatro primeros criterios de selección, por el comité interno del SAC, y como parte del proceso para la selección y normalización de la categoría, se notificó al ICONTEC al respecto y según lo establecido les solicitamos la verificación de los dos criterios restantes (5 y 6) establecidos en la cartilla.
</t>
  </si>
  <si>
    <t>8,5% (2015) </t>
  </si>
  <si>
    <r>
      <t xml:space="preserve">7%
</t>
    </r>
    <r>
      <rPr>
        <sz val="10"/>
        <color rgb="FFFF0000"/>
        <rFont val="Calibri"/>
        <family val="2"/>
        <scheme val="minor"/>
      </rPr>
      <t>Hay una meta general para el cuatrienio de 7,0%</t>
    </r>
  </si>
  <si>
    <t>Porcentaje de hogares con inseguridad alimentaria Severa</t>
  </si>
  <si>
    <t>De acuerdo a la aplicación de la escala, en cada hogar se sumaron todas las respuestas afirmativas a las preguntas de la escala (se calcularon por separado los puntajes para los hogares con niños, niñas y adolescentes menores de 18 años y los hogares sin estos). Con esta sumatoria se realizó la clasificación de los niveles de (in)seguridad alimentaria utilizando los siguientes puntos de corte: * Hogares integrados solo por personas adultas, 7 a 8 puntos * Hogares integrados por personas adultas y niños, 11 a 15 puntos</t>
  </si>
  <si>
    <t>9,1% (2016) </t>
  </si>
  <si>
    <t>Porcentaje de nacidos vivos con bajo peso al nacer  </t>
  </si>
  <si>
    <t>( número de nacidos vivos con peso menor a 2.500 gramos / número de nacidos vivos por)  * 100</t>
  </si>
  <si>
    <t>11,42% (2016) </t>
  </si>
  <si>
    <t>Porcentaje de nacidos vivos con bajo peso al nacer en Chocó </t>
  </si>
  <si>
    <t>( número de nacidos vivos con peso menor a 2.500 gramos en el Departamento del Chocó / número de nacidos vivos en el departamento del Chocó )* 100</t>
  </si>
  <si>
    <t>Durante el mes de marzo las intervenciones para incidir en los resultados de niñas y niños se concentraron en: Participación en foro con la Universidad los Andes del tema Abordaje de las enfermedades prevalentes en la primera infancia en el marco de la atención integral. Ajustes a insumo técnico con recomendaciones de sociedades científicas de la herramienta de abordaje de las condiciones prevalentes en la primera infancia para estructuración de herramienta en web progresiva, que incluye un módulo específico para niños y niñas menores de tres meses. Avances en la construcción de insumos técnicos para el minisitio de niños de la página web del Ministerio de Salud.</t>
  </si>
  <si>
    <t>9,39% (2016) </t>
  </si>
  <si>
    <t>Porcentaje de nacidos vivos con bajo peso al nacer en La Guajira</t>
  </si>
  <si>
    <t>(número de nacidos vivos con peso menor a 2.500 gramos en el Departamento de La Guajira / el número de nacidos vivos en el departamento de La Guajira) * 100</t>
  </si>
  <si>
    <t>Emprender una ruta intersectorial de atención a los niños con desnutrición aguda. (UC)</t>
  </si>
  <si>
    <t>1,6% (2015) </t>
  </si>
  <si>
    <r>
      <t xml:space="preserve">1%
</t>
    </r>
    <r>
      <rPr>
        <sz val="10"/>
        <color rgb="FFFF0000"/>
        <rFont val="Calibri"/>
        <family val="2"/>
        <scheme val="minor"/>
      </rPr>
      <t>Es una meta general para el cuatrienio 1</t>
    </r>
  </si>
  <si>
    <t>Porcentaje de desnutrición aguda en menores de cinco (5) años </t>
  </si>
  <si>
    <t>[(Sumatoria del número de niños menores de 5 años con desnutrición aguda )/ (total de niños menores de 5 años valorados)]*100.</t>
  </si>
  <si>
    <t>Se da continuidad al seguimiento de la implementación del Plan de trabajo contra la desnutrición a los departamentos priorizados, presentando las indicaciones de seguimiento a las IPS y EPS, por parte de la Superintendencia Nacional de Salud. Con el fin de fortalecer el proceso de identificación y captación de los niños menores de 5 años con desnutrición se desarrolla reunión de fortalecimiento en la vigilancia comunitaria, dirigido a las EAPB y referentes territoriales.</t>
  </si>
  <si>
    <t>10,8% (2015) </t>
  </si>
  <si>
    <r>
      <t xml:space="preserve">8%
</t>
    </r>
    <r>
      <rPr>
        <sz val="10"/>
        <color rgb="FFFF0000"/>
        <rFont val="Calibri"/>
        <family val="2"/>
        <scheme val="minor"/>
      </rPr>
      <t>Es una meta general para el cuatrienio 8</t>
    </r>
  </si>
  <si>
    <t>Porcentaje de retraso en talla en menores de cinco (5) años  </t>
  </si>
  <si>
    <t>[(Sumatoria del número de niños menores de 5 años con retraso en talla/(total de niños menores de 5 años valorados)]*100.</t>
  </si>
  <si>
    <t>Se continua con la realización de acompañamiento para la implementación de la ruta de mantenimiento y promoción de la salud,  seguimiento a la construcción de documento borrador de una estrategia de IEC sobre las Guías Alimentarias Basadas en Alimentos – GABAs en el marco del plan de acción de la mesa de alimentación saludable y sostenible, estrategias de promoción, fomento y protección de la Lactancia Materna, y estrategias de promoción de la alimentación adecuada para la edad, en marco de la atención integral en la primera infancia.</t>
  </si>
  <si>
    <t>6,3% (2015) </t>
  </si>
  <si>
    <r>
      <t xml:space="preserve">6%
</t>
    </r>
    <r>
      <rPr>
        <sz val="10"/>
        <color rgb="FFFF0000"/>
        <rFont val="Calibri"/>
        <family val="2"/>
        <scheme val="minor"/>
      </rPr>
      <t>Es una meta general del cuatrienio 6</t>
    </r>
  </si>
  <si>
    <t>Porcentaje de exceso de peso en menores de cinco (5) años </t>
  </si>
  <si>
    <t>[(Sumatoria de número de niños menores de cinco años, con exceso de peso para la edad) /(número total de la niños menores de cinco años valorados) *100</t>
  </si>
  <si>
    <t>Se continua con el acompañamiento a las ETS para la implementación de: la RPMS, el PNSAN 2012-2019, de estrategias de promoción, fomento y protección de la LM, estrategias promoción de la alimentación adecuada para la edad, en el marco de la atención integral en la primera infancia.  Por otra parte, se logró avanzar en la gestión para la revisión de la oficina jurídica para la posterior expedición de la Resolución 810 de 2021: Por la cual se establece el reglamento técnico sobre los requisitos de etiquetado nutricional y frontal que deben cumplir los alimentos envasados o empacados para consumo humano. Se avanzó en la búsqueda y síntesis de la evidencia científica de los sellos de advertencia, se avanzó en el documento técnico de alimentación saludable, con ajustes en indicadores, se avanzó en la construcción de la evaluación económica del AIN de grasas trans. Se capacitó a 113 funcionarios de Colpensiones en alimentación saludable, se brindó respuesta a inquietudes sobre la implementación de la Resolución 2013 de 2020 (contenidos máximos de sodio) y se gestionaron y se desarrollaron las sesiones mensuales de la submesa de alimentación saludable y sostenible, en la cual se han presentado los resultados de la revisión del lineamiento de EAN y de la campaña de hábitos saludables. Se avanzó en la construcción del plan de articulación en gastronomía y en la matriz de banco de experiencias exitosas en alimentación saludable en lo territorial.</t>
  </si>
  <si>
    <t>36,1% (2015) </t>
  </si>
  <si>
    <r>
      <t xml:space="preserve">42,8%
</t>
    </r>
    <r>
      <rPr>
        <sz val="10"/>
        <color rgb="FFFF0000"/>
        <rFont val="Calibri"/>
        <family val="2"/>
        <scheme val="minor"/>
      </rPr>
      <t>Es una meta general del cuatrienio 42,8</t>
    </r>
  </si>
  <si>
    <t>Porcentaje de lactancia materna exclusiva en menores de seis (6) meses </t>
  </si>
  <si>
    <t>(Niñas y niños menores de 6 meses de edad con lactancia materna exclusiva / total de niñas y niños menores de 6 meses de edad) * 100</t>
  </si>
  <si>
    <t xml:space="preserve">En el marco de la estrategia IAMI se acompañó técnicamente en la implementación en los territorios de Risaralda y Bogotá. Con el departamento de Risaralda, en el marco de la sentencia 187 de 2018, se realizó seguimiento al plan de acción para la gestión e implementación de la estrategia en el municipio de Pueblo Rico, ESE San Rafael. En Bogotá se realizó sesión para revisión de los lineamientos en el tema de preevaluación y evaluación externa.  Se apoyó técnicamente la organización de la campaña de lactancia materna de UNICEF y la revisión de los documentos formulados para el nuevo Plan Decenal de Lactancia Materna 2021-2030. Se realizó apoyo técnico para la elaboración de documentos como piezas comunicativas dirigidas a profesionales de la salud y comunidad en general sobre lactancia materna y alimentación complementaria.  Se actualizó y se hizo seguimiento a indicadores de la estrategia de bancos de leche humana.  Se definieron técnicos y profesionales que realizarán proceso de formación en banco de leche humana para Colombia. Se coordinó la revisión técnica en Codex para el proyecto de revisión de la Norma para preparados complementarios, Bebida/producto con nutrientes añadidos para niños pequeños o bebidas para niños pequeños. Se realiza revisión y ajuste del documento problema de Análisis de Impacto Normativo relacionado con alimentos infantiles, el cual fue enviado a la subdirectora para su visto bueno y poder enviar a consulta pública. </t>
  </si>
  <si>
    <t>24,4% (2015) </t>
  </si>
  <si>
    <r>
      <t xml:space="preserve">24,4%
</t>
    </r>
    <r>
      <rPr>
        <sz val="10"/>
        <color rgb="FFFF0000"/>
        <rFont val="Calibri"/>
        <family val="2"/>
        <scheme val="minor"/>
      </rPr>
      <t>Es una meta general del cuatrienio 24,4</t>
    </r>
  </si>
  <si>
    <t>Porcentaje de exceso de peso en adolescentes y escolares</t>
  </si>
  <si>
    <t>[(Sumatoria del número de niños escolares, entre cinco años y 12 años, con exceso de peso)/( Total de niños entre cinco y 12 años valorados) *100</t>
  </si>
  <si>
    <t>G_Juventud_naranja</t>
  </si>
  <si>
    <t>Objetivo 1. Transición armónica de la infancia a la juventud</t>
  </si>
  <si>
    <t>Estructurar e implementar la Política Integral para la Prevención y Atención del Consumo de Sustancias Psicoactivas. (UC)</t>
  </si>
  <si>
    <r>
      <t xml:space="preserve">9,8%
</t>
    </r>
    <r>
      <rPr>
        <sz val="10"/>
        <color rgb="FFFF0000"/>
        <rFont val="Calibri"/>
        <family val="2"/>
        <scheme val="minor"/>
      </rPr>
      <t>Es una meta general del cuatrienio 9,8</t>
    </r>
  </si>
  <si>
    <t>Prevalencia de consumo de drogas ilícitas en edad escolar</t>
  </si>
  <si>
    <t>(Número de escolares de 12 a 18 años encuestados que consumen drogas ilícitas/ total de escolares de 12 a 18 años encuestados) x 100</t>
  </si>
  <si>
    <t>Durante el mes de MARZO se llevaron a cabo las siguientes actividades Se participa de la sesión del consejo distrital de estupefacientes de Bogotá, en la cual se hace análisis de los resultados de los estudios nacionales de consumo de sustancias psicoactivas para el distrito, se proponen por las entidades participantes acciones para abordar el consumo de manera diferencial por genero teniendo en cuenta el peso de esta variable en el aumento de consumo y se hace seguimiento a las acciones desarrolladas por los consejos locales de drogas. Se hace asistencia técnica en los tres encuentros zonales del departamento del Tolima, en los cuales se trabaja con los municipios las prioridades nacionales y departamentales para la implementación de la política nacional de salud mental y política integral para la prevención y atención del consumo de sustancias psicoactivas. Se lleva a cabo reunión de planeación con el Ministerio de Jusiticia y del Derecho y equipo de la secretaria de salud de Tolima, en la que se definen fechas para la sesión del consejo seccional de estupefacientes y se definen los énfasis de trabajo para el presente año en este espacio. Se acompaña la sesión de trabajo del consejo departamental de salud mental del departamento de huila, en la cual se abordan los asuntos relacionados con las prioridades de la implementación de la política en el orden nacional y se dan orientaciones para el proceso de adopción de la misma, a realizar por parte del departamento en el presente año. Se realizan reuniones de articulación con el grupo de modos, estilos y condiciones de vida en las cuales se lleva a cabo presentación de estrategia CERS y por parte del grupo de convivencia social y ciudadanía presentaciones de avances en documento de respuesta al consumo de Alcohol 2021. Se realiza asistencia técnica con los departamentos de Bolívar y San Andrés y Providencia en la cual se revisan acciones del PAS proyectando asistencia de formación en fortalecimiento de capacidades en prevención del consumo de sustancias psicoactivas. Se participa en las 2 reuniones de consulta Regional virtual sobre el Desarrollo de un Plan de Acción Mundial sobre el Alcohol (2022-2030); las cuales tuvieron como fin la implementación eficaz de la Estrategia Mundial, de la Organización Mundial de la Salud (OMS), para Reducir el Uso Nocivo del Alcohol como una prioridad de la salud pública. Se realiza evento a nivel nacional “Conectando con la ciudadanía para la promoción de la salud mental y la prevención del consumo de sustancias psicoactivas en Colombia”, en el marco de las experiencias e intervenciones basadas en la evidencia en la promoción de la salud mental en los entornos. Se realiza reunión de revisión y ajuste de criterios base del Premio Nacional “entidad comprometida con la prevención del consumo, abuso y adicción a sustancias psicoactivas” correspondiente al Art. 8 de la Ley 1566; el cual tendrá convocatoria en los meses de junio y julio 2021.</t>
  </si>
  <si>
    <t>H_Dignidad_y_felicidad_para_todos_los_adultos_mayores</t>
  </si>
  <si>
    <t>Objetivo 2. Suministrar servicios de cuidado oportunos, suficientes y de calidad para los adultos mayores</t>
  </si>
  <si>
    <t>Porcentaje de pacientes hipertensos de 60 años y más controlados TA &lt;(140/90mmHg) </t>
  </si>
  <si>
    <t>[(Número de pacientes hipertensos de 60 años y más controlados TA &lt;(140/90mmHg))/ (Total de pacientes hipertensos de 60 y mas años)] por 100</t>
  </si>
  <si>
    <t>Pacto_por_la_Construcción_de_Paz</t>
  </si>
  <si>
    <t>D_Reparacion</t>
  </si>
  <si>
    <t>Objetivo 1. Armonizar el componente de asistencia de la política de víctimas con la política social moderna</t>
  </si>
  <si>
    <t xml:space="preserve">588163
</t>
  </si>
  <si>
    <t>Víctimas que han recibido atención y rehabilitación psicosocial</t>
  </si>
  <si>
    <t>∑ número de personas únicas víctimas  que reciben atención psicosocial en modalidad individual, familiar, comunitaria y/o grupal.</t>
  </si>
  <si>
    <t>Durante el mes de marzo de 2021, se dio continuidad a traves del cuarto ciclo de atenciones del Programa Papsivi a las víctimas del conflicto armado ubicadas en los departamentos donde se esta desarrollando los convenios No. 469 con el Asociado Forjando Futuro y convenio 470 con la Corporación Infancia y Desarrollo, suscritos con el Ministerio de Salud y Protección Social para la implementación del programa PAPSIVI para la vigencia 2020 - 2021. El convenio 473 suscrito con la UT Victimas se llego a comun acuerdo entre las partes para la terminacion anticipada, por tanto la UT victimas solo ejecuto dos ciclo de atencion el cual segun plan de mejormamiento culmino en el mes de febrero.</t>
  </si>
  <si>
    <t>Pacto_por_la_inclusión_de_todas_las_personas_con_discapacidad</t>
  </si>
  <si>
    <t>A_Alianza_por_la_inclusión_y_la_dignidad_de_todas_las_personas_con_discapacidad</t>
  </si>
  <si>
    <t>Objetivo 1. Política Pública Nacional de Discapacidad e Inclusión social (PPDIS)</t>
  </si>
  <si>
    <t>0,0% </t>
  </si>
  <si>
    <t>Porcentaje de personas que acceden a valoración de certificación y Registro de Localización y Caracterización de Personas con Discapacidad (RLCPD) </t>
  </si>
  <si>
    <t>(No. De personas que acceden a valoración de certificación y Registro de Localización y Caracterización de Personas con Discapacidad (RLCPD) / N° de personas identificadas en el Registro para la Localización y Caracterización de personas con discapacidad entre 2002 y 2018) * 100</t>
  </si>
  <si>
    <t>Durante el mes de marzo de 2021, se recibió la documentación por parte de las entidades territoriales: certificación Bancaria , el Rut y lo datos de las personas que van a realizar el seguimiento de la ejecución de los recursos que se van a asignar en la vigencia 2021 para lo cual se realizó el correspondiente consolidado y el envío a la coordinación del GGD para que fuese enviado al área Financiera de la oficina y de Tesorería del Ministerio de Salud y Protección Social. De otra parte se dió inicio al proceso de asistencia técnica en los temas de Certificación de Discapacidad Resolución 113 de 2020, registro en mi seguridad social y el registro de entidades en SISPRO. El cronograma de asistencia técnica se encuentra programado desde el mes de marzo hasta abril 30 de 2021. Además se emitió la Resolución 367 de 2021 Por la cual se efectúa una asignación de recursos del Presupuesto de Gastos de Inversión del Ministerio de Salud y Protección Social , rubro "Apoyo al Proceso de Certificación de Discapacidad Nacional" , vigencia fiscal 2021, para garantizar la implementación de la Certificación de Discapacidad y el Registro de Localización y Caracterización de Discapacidad, por un valor total de $7.000.000.000 asignados a 38 Entidades Territoriales que certificaron el cumplimiento dela Resolución 1043 de 2020. Se realizó el informe de seguimiento a la ejecución de recursos de 2020 reflejados en el primer trimestre 2021. Con corte a 31 de marzo de 2021 se cuenta con un total de 8.240 valoraciones multidisciplinarias realizadas con cargo a los recursos asignados en 2020 , de las cuales 2.212 fueron realizadas en el mes de marzo. En este periodo se observa que la mayor participación de valoraciones bajo reserva presupuestal de 2020 se realizaron principalmente en las siguientes entidades territoriales: Caldas, Santander, Arauca, Tolima, Nariño y Norte de Santander. Con respecto a la meta de acuerdo a los recursos asignados, se ha realizado un avance del 27%</t>
  </si>
  <si>
    <t>Pacto_de_equidad_para_las_mujeres</t>
  </si>
  <si>
    <t>E_Promoción_de_la_salud_sexual_y_los_derechos_reproductivos_para_niñas_niños_y_adolescentes</t>
  </si>
  <si>
    <t>Objetivo 1. Reducir las prácticas nocivas relacionadas con el matrimonio infantil (MI) o las uniones tempranas (UT)</t>
  </si>
  <si>
    <t>17,4% </t>
  </si>
  <si>
    <t>Porcentaje de mujeres de 15 a 19 años que son madres o están embarazadas de su primer hijo  </t>
  </si>
  <si>
    <t>[( Sumatoria Número de mujeres entre 15 y 19 años que están embarazadas o han tenido hijos) / (Sumatoria Número total de mujeres entre 15 y 19 años encuestadas)]x100</t>
  </si>
  <si>
    <t>Se participo en reunión con el Departamento Nacional de Planeación para socialización de propuesta de documento Conpes de juventud. Se propone la integración de un Conpes de adolescencia y juventud que aborde aspectos de la salud sexual y reproductiva de adolescentes y jóvenes tales como la promoción de los derechos sexuales y derechos reproductivos, la prevención de las practicas nocivas como el matrimonio infantil y la violencia sexual, la prevención y atención del embarazo en la adolescencia y las Infecciones de Transmisión Sexual. En el marco de la alerta temprana No 050 emitida por la Defensoría del Pueblo, se orientó a la Secretaria de Salud Departamental de Norte de Santander a fortalecer las acciones en el municipio de Tibú para la prevención del embarazo en la infancia y adolescencia, a través de la implementación de la Estrategia de Atención Integral a Niños, Niñas, y Adolescentes con énfasis en la Prevención del Embarazo en la Infancia y Adolescencia.</t>
  </si>
  <si>
    <t>Tasa específica de fecundidad en adolescentes de 15 a 19 años  (por cada 1.000 mujeres de 15 a 19 años)</t>
  </si>
  <si>
    <t>(?Nacimientos en mujeres de 15 a 19 años/Número total de mujeres entre 15 y 19 años) X1000</t>
  </si>
  <si>
    <t>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 En conjunto con el ICBF se realiza Webinar el viernes 19 de marzo y dirigido a desarrollar capacidades para mejorar el acceso a la anticoncepción en adolescentes y jóvenes en protección. Se logra la participación de 1237 funcionarios, operadores, contratiostas y autoridades administrativas del ICBF en todo el país.</t>
  </si>
  <si>
    <t>2,6 (2016) </t>
  </si>
  <si>
    <t>Tasa específica de fecundidad adolescentes de 10 a 14 años (por cada mil mujeres de 10 a 14 años) </t>
  </si>
  <si>
    <t>(?Nacimientos en niñas de 10 a 14 años/Número total de niñas entre 10 y 14 años) X1000</t>
  </si>
  <si>
    <t>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t>
  </si>
  <si>
    <t>19,0% (2016) </t>
  </si>
  <si>
    <t>Porcentaje de embarazos subsiguientes en mujeres de 15 a 19 años </t>
  </si>
  <si>
    <t>(? Numero de nacidos vivos donde la madre del nacido vivo al momento del parto ha reportado dos o más embarazos incluidos el presente / Total de nacidos vivos donde la madre del nacido vivo al momento del parto ha reportado uno o más embarazos incluidos el presente)*100%</t>
  </si>
  <si>
    <t>En conjunto con el ICBF se realiza Webinar el viernes 19 de marzo y dirigido a desarrollar capacidades para mejorar el acceso a la anticoncepción en adolescentes y jóvenes en protección. Se logra la participación de 1237 funcionarios, operadores, contratiostas y autoridades administrativas del ICBF en todo el país. 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t>
  </si>
  <si>
    <t>14,1% </t>
  </si>
  <si>
    <r>
      <t xml:space="preserve">12,6%
</t>
    </r>
    <r>
      <rPr>
        <sz val="10"/>
        <color rgb="FFFF0000"/>
        <rFont val="Calibri"/>
        <family val="2"/>
        <scheme val="minor"/>
      </rPr>
      <t>Es una meta general para el cuatrienio 12,60</t>
    </r>
  </si>
  <si>
    <t>Porcentaje de mujeres entre 13 y 19 años casadas o unidas </t>
  </si>
  <si>
    <t>(Total de las niñas entre las edades de 13 a 14 años y 15 a 19 años que contestaron en el momento de la encuesta que están unidas / Total de mujeres encuestadas)x100</t>
  </si>
  <si>
    <t>Para noviembre se programó la conmemoración de los 16 días de activismo para la prevención de las violencias contra las niñas y las mujeres, para esto, el Ministerio de Salud envío a las entidades territoriales un lineamiento técnico que permita el desarrollo de acciones durante el mes de noviembre y diciembre. Para este mes, se llevo a cabo la socialización de los lineamientos y protocolos para el abordaje integral de las violencias de género con enfasis en violencias sexual y el Sistema Integrado de información de Violencias de género - SIVIGE de forma virtual con las secretarias de salud de San Andres, Cesar, Meta, Guajira y Cauca. Además, se llevó una actividad de formación con Mutual Ser y Colsanitas. Para este mes se hizo entrega del Plan de Acción para trata de personas y se hizo la revisión final del protocolo de atención en salud para víctimas de Violencia Sexual. Finalmente, se hizo el cierre con el proyecto de Migración y Violencias de género en las ciudades de Barranquilla, Cartagena y Macao.</t>
  </si>
  <si>
    <t>F_Derecho_de_las_mujeres_a_una_vida_libre_de_violencias</t>
  </si>
  <si>
    <t>Objetivo 2. Fortalecer la institucionalidad encargada de la prevención, atención y protección de las mujeres víctimas de la violencia de género</t>
  </si>
  <si>
    <t>50,0% (2018) </t>
  </si>
  <si>
    <t>Porcentaje de municipios que cuentan con mecanismo intersectorial para el abordaje de las violencias de género </t>
  </si>
  <si>
    <t>(Número de municipios que cuentan con mecanismo de articulación intersectorial para el abordaje integral de las violencias de género crea por acto administrativo (decreto o acuerdo)./El total de Muicipio del país ) *100%</t>
  </si>
  <si>
    <t>Se realizó reunión de instalación de la instancia coordinación y gestión del orden nacional del Mecanismo Articulador (Decreto 1710 de 2020). Se coordinó con la Federación Nacional de Departamentos y se avanzó en la organización de agenda para la realización de reuniones (en el mes de abril) con gobernadores/gobernadoras, alcaldes/alcaldesas, para la socialización del Decreto 1710 de 2020. Se remitió a las entidades territoriales, el modelo de decreto de creación de dichos comités territoriales.</t>
  </si>
  <si>
    <t>Porcentaje de mujeres victimas de violencias de género notificadas  en el SIVIGILA y que fueron atendidas en salud por sospecha de violencia física, psicológica y sexual.</t>
  </si>
  <si>
    <t>(Número de mujeres reportadas en el RIPS con atenciones en salud notificadas en el SIVIGILA por violencias física, psicológica y sexual / Total de mujeres notificadas en el SIVIGILA por violencias de género y violencia intrafamiliar)*100%</t>
  </si>
  <si>
    <t>Se realizó asistencia técnica a la Secretaría de Salud de Casanare y Municipios del Departamento en abordaje integral de las violencias de género, con énfasis en violencia sexual y Protocolo de Atención Integral en Salud a Víctimas de Violencia Sexual. Se acordó con el departamento de Casanare su participación en la revisión y la validación del instrumento de evaluación de la implementación del Protocolo de Atención Integral en Salud a las Víctimas de Violencia Sexual, por parte de las DTS, EAPB e IPS que se está elaborando con el apoyo de una practicante de psicología de la Universidad del Bosque.</t>
  </si>
  <si>
    <t>H_Equidad_para_las_mujeres_en_la_construcción_de_paz</t>
  </si>
  <si>
    <t>Objetivo 2. Garantizar la reparación a mujeres víctimas</t>
  </si>
  <si>
    <t>Departamentos priorizados y asistidos técnicamente en la implementación del Programa de Prevención de las Violencias Sexuales en el Conflicto Armado y de Atención Integral a Mujeres Víctimas </t>
  </si>
  <si>
    <t xml:space="preserve">Número de departamentos con asistencia técnica para la implementación del Programa de Prevención de las Violencias Sexuales en el Conflicto Armado y de Atención Integral a Mujeres Víctimas </t>
  </si>
  <si>
    <t>Se realizó asistencia técnica al Departamento de Casanare en el Plan estratégico del Programa de Atención Programa de Prevención de las Violencias Sexuales en el Conflicto Armado y de Atención Integral a Mujeres Víctimas.</t>
  </si>
  <si>
    <t>Pacto_por_la_equidad_de_oportunidades_para_grupos</t>
  </si>
  <si>
    <t>C_Capítulo_de_Rrom</t>
  </si>
  <si>
    <t>Instrumentos y mecanismos de caracterización y focalización de población étnica para diseñar políticas de equidad de oportunidades</t>
  </si>
  <si>
    <t>Lineamientos en salud con enfoque diferencial para el pueblo Rrom formulado.</t>
  </si>
  <si>
    <t>Sumatoria del número de lineamientos en salud con enfoque diferencial para el pueblo Rrom formulados.</t>
  </si>
  <si>
    <t>Durante el mes de marzo del 2021, se inicio el proceso de incorporación de los comentarios y ajustes enviados por las direcciones de aseguramiento, prestación de servicios y formación del talento humano del MSPS, al Lineamiento preliminar para la implementación del enfoque diferencial en salud para el pueblo Rrom. Conforme los compromisos PND con la Comisión Nacional de Diálogo Gitano, actualmente se gestiona al interior del MSPS, los trámites administrativos para operador logístico que permitan garantizar las condiciones logísticas para avanzar en los talleres de socialización de la políticas, planes, programas y normas para el Pueblo Rrom.</t>
  </si>
  <si>
    <t>Participación y construcción de convivencia</t>
  </si>
  <si>
    <t>Talleres de socialización de políticas, planes, programas y normas para el Pueblo Rrom, realizados.</t>
  </si>
  <si>
    <t>Indicador = (Número de talleres ejecutados = N / 44) x100</t>
  </si>
  <si>
    <t>Análisis de salud del pueblo Rrom actualizado</t>
  </si>
  <si>
    <t>Sumatoria de los capítulos que componen el análisis de situación de salud del pueblo Rrom.</t>
  </si>
  <si>
    <t>En febrero de 2021 se avanza respecto al ASIS con la actualización de las salidas de la información que contienen la variable étnica para población ROM de acuerdo a los Registros Administrativos y a las Fuentes de Información que se encuentran integradas al Sistema de Información de Salud de la Protección Social - SISPRO. Así mismo se avanza en los requerimiento técnicos y jurídicos del documento base del capítulo étnico del pueblo Rom para continuar en la gestión administrativa para la expedición del Acto Administrativo del citado capítulo que lo adopta normativamente al PDSP 2012 - 2021.</t>
  </si>
  <si>
    <t>Porcentaje de avance en la implementación de la Estrategia de seguimiento en salud para la población Rrom con discapacidad.</t>
  </si>
  <si>
    <t>(N° de entidades territoriales que implementan la estrategia de seguimiento de acciones de atención integral en salud a la población Rrom con discapacidad / N° de entidades territoriales donde reside la población Rrom con discapacidad)*100 (específicamente se tienen 11 agremaciones Rrom en 10 municipios y 9 depártamentos), 9 Kumpañy y 2 organizaciones para un total de 11</t>
  </si>
  <si>
    <t>Durante el mes de marzo del 2021, se inicio el proceso de incorporación de los comentarios y ajustes enviados por las direcciones de aseguramiento, prestación de servicios y formación del talento humano del MSPS, al Lineamiento preliminar para la implementación del enfoque diferencial en salud para el pueblo Rrom (donde se encuentra incorporado el componente de discapacidad y rehabilitación) Dentro de la Estrategia de seguimiento con la población de discapacidad, se continúa con la implementación progresiva del certificado de discapacidad que busca impactar en el direccionamiento de la oferta programática institucional de diferentes sectores, dentro del cual se incluyó la variable étnica."</t>
  </si>
  <si>
    <t>Mejorar_la_sostenibilidad_financiera_del_Sistema_General_de_Seguridad_Social_en_Salud_SGSSS.</t>
  </si>
  <si>
    <t>Mejorar la eficiencia del gasto no Plan de Beneficios de Salud – PBS. (OT)</t>
  </si>
  <si>
    <t>Porcentaje de recobros por concepto de tecnologías no financiados con cargo a la UPC del Régimen Contributivo prestados a 31 de diciembre de 2019 saneados</t>
  </si>
  <si>
    <t>(Recobros por concepto de tecnologías no financiados con cargo a la UPC del Régimen Contributivo, prestados a 25 de mayo de 2019 pagados / total recobros auditados (nueva auditoría en el marco del Acuerdo de Punto Final) por concepto de tecnologías no financiados con cargo a la UPC del Régimen Contributivo, prestados a 31 de diciembre de 2019) *100</t>
  </si>
  <si>
    <t>250,000,000,000</t>
  </si>
  <si>
    <t>Ahorro al sistema de salud por valores máximos de recobro en el régimen contributivo</t>
  </si>
  <si>
    <t>Ahorro por la aplicación de la medida de Valores Máximos de Recobro (Valor por unidad mínima de concetración Percentil 10 para medicamentos monopolicos y Percentil 25 para competidores). Efecto de VMR= ?Cantidades recobradas?_(it-1)*?Valor recobrado?_(it-1)- ?Cantidades recobradas?_(it-1)*?VMR?_( it) i: Aquel medicamento perteneciente a la misma clasificación Anatómica Terapéutica Química, por sus siglas en inglés - ATC (Anatomical Therapeutic Chemical Classification System) a nivel 5 (principio activo) e igual forma farmacéutica. t-1: última base de datos de recobros (ADRES) disponible previa a la implementación de la medida. Valor recobrado: valores recobrados/cobrados por los servicios y tecnologías no financiados con cargo a la unidad de pago por capitación presentados ante la ADRES en estado aprobado de los grupos o medicamentos regulados por parte de la Comisión Nacional de Precios de Medicamentos y Dispositivos Médicos (CNPMDM), sin considerar el valor de la cuota moderadora o copago, tampoco el monto del comparador administrativo contenido en el listado de comparadores administrativos, ni el valor calculado para las tecnologías en salud financiadas con recursos de la UPC utilizadas o descartadas. Cantidades recobradas: Son las cantidades iniciales por unidad mínima de concentración de los Grupos Relevantes no financiado con cargo a la Unidad de Pago por Capitación para cada EPS o EOC.</t>
  </si>
  <si>
    <t>En el primer trimestre del año 2021, a fin de preparar el indicador del Ahorro al sistema de salud por valores maximos de recobro en el regimen contritributivo, se inició con  la identificación de grupos relevantes que contemplan el Pareto del 80% del gasto o del valor recobrado asociado al componente de los medicamentos, esto con el propósito de establecer, del total de 1.036 grupos relevantes con VMR en cuantos de estos se encuentra el 80% del gasto, lo que permite determinar el efecto y la distribución del gasto que se concreta en algunos grupos y no en su totalidad por igual. Adicionalmente,  se procedió a la identificación de grupos relevantes con Valor máximo de Recobro en la base de datos de Mipres, transacción 7 y 9, correspondiente a las entregas de tecnologías en salud realizadas en el año 2020. Dado que la base de Mipres recoge los servicios y tecnologías No financiados con cargo a la UPC, esta base con información del año 2020 constituye la fuente de información principal para la identificación de valores y frecuencias de los grupos relevantes con Valor máximo de Recobro (VMR). En este caso, se clasifica la base de datos de las presentaciones reportadas en los grupos relevantes de medicamentos con las variables o campos de estandarización. Igualmente, se llevó a cabo la aplicación de las validaciones de consistencia sobre los registros de esta base de datos con el fin de obtener un universo de información con calidad y consistencia.</t>
  </si>
  <si>
    <t>Fortalecer la Política Farmacéutica. (OT)</t>
  </si>
  <si>
    <t>Ahorro en el gasto por recobros como consecuencia de acciones de política farmacéutica</t>
  </si>
  <si>
    <t>{?_(i=1)^n?[(Precio de referencia nacional antes de regulación ajustado a IPC-Precio máximo de venta establecido por acto administrativo vigente ajustado a IPC) ?*Unidades comercializadas en el periodo de medición] + ?_(j=1)^N?[(Percentil 25 del Precio de referencia internacional de los medicamentos negociados o adquiridos centralizadamente - Precio de negociación o compra centralizada de medicamentos) ?*Unidades adquiridas o negociadas en el periodo de medición]} / 1000000000</t>
  </si>
  <si>
    <t>Se cumplió en 2019</t>
  </si>
  <si>
    <t>Incrementar nuevas fuentes de ingresos a través de nuevos impuestos o gasto de bolsillo. (OT)</t>
  </si>
  <si>
    <t>750,000,000,000</t>
  </si>
  <si>
    <t>Ingresos adicionales por nuevos impuestos o mayor recaudo</t>
  </si>
  <si>
    <t>Recaudo por modificación de copagos y cuotas moderadoras: ?recaudo por copagos y cuotas moderadoras?_t-?recaudo por copagos y cuotas moderdadoras?_(t-1) +Impuestos saludables: ?recaudo por impuestos al tabaco y nuevos impuestos implementados?_t-?recaudo impuesto al tabaco?_(t-1) + Recaudo por recaudo por subsidios parciales en salud: ?recaudo por subsidios parciales en salud?_t-?recaudo por subsidios parciales en salud?_(t-1)</t>
  </si>
  <si>
    <t>Se realizan cruce de las bases de datos de Sisben metodologia IV con BDUA para la identificación de la población potencial beneficiaria de la Contribución Solidaria, asi como aquella poblacón potencial beneficiaria del subsidio pleno. 
En este sentido se adelanta conciliación del protocolo de cruce de información con la nueva base de datos del Sisbén metodología IV que le permita a la ADRES y al Ministerio de Salud y Protección Social, la identificación de la población perteneciente al Régimen Subsidiado de salud.
Con la Resolución 405 de 2021, que establece el cronograma de transición de metodologías Sisbén, se espera adelantar el proceso de recaudo de la CS durante el segundo semestre de 2021.</t>
  </si>
  <si>
    <t>Diseñar e implementar el subsidio parcial en salud de acuerdo a la capacidad de pago. (OT)</t>
  </si>
  <si>
    <t>Porcentaje de población con capacidad de pago parcial que es solidaria con la financiación del Sistema General de Seguridad Social en Salud (SGSSS)</t>
  </si>
  <si>
    <t>(Número de afiliados activos con subsidio parcial en salud / total de afiliados activos en el Régimen Subsidiado)*100</t>
  </si>
  <si>
    <t>Se publicó para comentarios, el Proyecto Decreto de Contribución Solidaria en el Régimen Subsidiado - RS.
En el marco de la transición metodológica de la encuesta Sisbén, se expide la Resolución 405 de 2021, donde se reglamenta de manera transitoria la actualización y homologación de puntos de corte para la afiliación de la población al Régimen Subsidiado de salud y la actualización de los criterios para determinar los niveles que aplican según grupos Sisbén.
Adicionalmente, el equipo jurídico y técnico del Ministerio de Salud y Protección Social, está determinando el instrumento jurídico aplicable para la implementación del recaudo de la Contribución Solidaria, utilizando como insumos procesos similares adelantados por entidades del nivel nacional Ministerio del Trabajo y Colpensiones.</t>
  </si>
  <si>
    <t>Actualizar sistemáticamente el Plan de Beneficios con cargo a la UPC. (OT)</t>
  </si>
  <si>
    <t>Valor de la actualización de Plan de Beneficios de Salud</t>
  </si>
  <si>
    <t>Sumatoria del presupuesto aprobado para la inclusión de servicios y tecnologías en salud al plan de beneficios con cargo a la UPC en cada año, de acuerdo a lo aprobado por la Comisión Asesora de Beneficios, Costos. Tarifas y Condiciones del Aseguramiento en Salud en precios corrientes.</t>
  </si>
  <si>
    <t>A partir del 1 de enero de 2021, empieza a regir la actualización integral de los servicios y tecnologías de salud financiados con recursos de la Unidad de Pago por Capitación (UPC), realizada mediante la Resolución 2481 de 2020. Adicionalmente, con el fin de iniciar la recolección de datos para establecer el valor de las actualizaciones, se recibió de las EPS la información de las atenciones en salud financiadas con la Unidad de Pago por Capitación (UPC) de los regímenes contributivo y subsidiado, correspondientes a los meses de enero y febrero del año 2021 y se les realizó el proceso de calidades dando lugar a la retroalimentación a las EPS respecto de los registros que presentaron inconsistencias.</t>
  </si>
  <si>
    <t>Estructurar e implementar un Acuerdo territorial de Punto Final para la disminución de las deudas acumuladas. (OT)</t>
  </si>
  <si>
    <t>Porcentaje de cuentas por pagar de las entidades territoriales por concepto de tecnologías no financiados con cargo a la UPC del régimen subsidiado prestados a 31 de diciembre de 2019 pagadas</t>
  </si>
  <si>
    <t>(valor de cuentas por pagar de la entidades territoriales por concepto de servicios y tecnologías no financiadas con cargo a la UPC del régimen subsidiado que han sido pagadas/ valor de cuentas por pagar por concepto de servicios y tecnologías no financiadas con cargo a la UPC del régimen subsidiado) *100</t>
  </si>
  <si>
    <t>Se ha reconocido una deuda por parte de las 14 entidades territoriales (Barranquilla, Valle del Cauca, Antioquia, Tólima, Nariño,  Caldas, Caquetá, Huila, Quindío, Putumayo, Risaralda, Cauca, Casanare, Guania) de $805.398 millones, de los cuales $502.416 (62.38%) millones han sido saneados con recursos de cofinanciación de la Nación.</t>
  </si>
  <si>
    <t>Estructurar e implementar un Acuerdo nacional de Punto Final para la disminución de las deudas acumuladas. (OT )</t>
  </si>
  <si>
    <t>Hospitales en riesgo financiero medio y alto</t>
  </si>
  <si>
    <t>Sumatoria de Empresas Sociales del Estado - ESE del nivel territorial categorizadas en riesgo financiero medio o alto por el Ministerio de Salud y Protección Social.</t>
  </si>
  <si>
    <t>El Articulo 6 de la Resolucion 856 de 2020 suspende el plazo para la determinación del riesgo de las Empresas Sociales del Estado hasta el término de duración de la emergencia sanitaria decretada por el Ministerio de Salud y Protección Social, motivo por el cual no es posible programar meta 2021 para este indicador</t>
  </si>
  <si>
    <t>Con el fin de generar mayor flujo a las Instituciones prestadoras de servicios de salud se efectuó el giro de recursos corrientes  con lo que se han cubierto el valor de los servicios prestados para la atención de Covid-19 y No Covid-19 a través del aseguramiento, que acumulados a marzo de 2021 ascienden a  $12,43 billones, de los cuales $6,18 billones corresponden al Régimen Contributivo y $6,25 billones al Régimen Subsidiado</t>
  </si>
  <si>
    <t>Anticorrupción</t>
  </si>
  <si>
    <t>Fortalecer_la_capacidad_institucional_mediante_la_optimización_de_procesos,_el_empoderamiento_del_talento_humano,_la_articulación_interna,_la_gestión_del_conocimiento,_las_tecnologías_de_la_información_y_la_comunicación_y_la_infraestructura_física_con_el_fin_de_mejorar_la_oferta_institucional_a_los_habitantes_del_territorio_nacional_en_términos_de_calidad_y_eficiencia.</t>
  </si>
  <si>
    <t>Implementar el modelo de atención y servicio al ciudadano. (PI)</t>
  </si>
  <si>
    <t xml:space="preserve">Adoptar el Centro Especializado de  Servicio al Ciudadano en las entidades del Sector Administrativo en Salud . </t>
  </si>
  <si>
    <t>(No. De entidades con información cargada/ Total de entidades del sector salud)*100</t>
  </si>
  <si>
    <t>Se actualizó información de 3 entidades del sector correspondiente a portafolios y preguntas frecuentes. Se elaboraron para el CESC boletines para la divulgación de noticias de las entidades del sector.</t>
  </si>
  <si>
    <t xml:space="preserve">Diseñar e iniciar la implementación del  Modelo de Servicio al Ciudadano en el Sector Salud. </t>
  </si>
  <si>
    <t>Modelo de servicio al ciudadano del sector salud implementado</t>
  </si>
  <si>
    <t>Se avanza en la planeación para la implementación de los componentes del Modelo Integral de Servicio al Ciudadano priorizados para 2021 Procesos y Procedimientos y Canales accesibles. Se socializa el Plan de trabajo con las entidades del sector.</t>
  </si>
  <si>
    <t>Fortalecer los sistemas de gestión del ministerio con base en las dimensiones del Modelo Integrado de Planeación y Gestión. (PI)</t>
  </si>
  <si>
    <t>Definir y priorizar los bienes e inmuebles y véhiculos viables para el saneamiento</t>
  </si>
  <si>
    <t>(No. de bienes inmuebles y vehículos saneados/Total de inmuebles y vehiculos identificados para sanear)*100</t>
  </si>
  <si>
    <t>Se avanza en la gestión y trámites para el saneamiento de bienes de la entidad: 
Para el primer trimestre de 2021 se cuenta con resolución pendiente de aprobación para La Cruz Nariño (Hospital El Buen Samaritano)
Gestiones avanzadas en Patía El Bordo (Cauca), Roberto Payán (Nariño) y
Ricaurte (Nariño)
Predio para sanear en La Argentina (Huila), pendiente de aprobación final por parte del municipio, para condonación de impuestos y recepción de predio. 
Se adelanta gestión para asignación de recursos para saneamiento de 40 vehículos.</t>
  </si>
  <si>
    <t>Formular y ejecutar el plan de trabajo de la OCID para 2020 de temas disciplinarios y plan anticorrupción</t>
  </si>
  <si>
    <t>(No. De actividdes realizadas/No de actividades programadas)*100</t>
  </si>
  <si>
    <t>Para el primer trimestre, la OCID, ha desarrollado a cabalidad el Plan de Trabajo Propuesto, realizando actividades como: tres jornadas de socialización en temas disciplinarios y plan anticorrupción las cuales se llevaron a cabo mediante Microsoft Teams, los días 25 de febrero de 2021 a las 10 y 11 am y el día 18 de marzo de 2021, y se realizaron 12 publicaciones en la revista virtual del Ministerio "El Saludable" sobre Ley disciplinaria y plan anticorrupción. Ediciones Nos. 436, 440, 443, 448, 453, 458, 464, 470, 473, 478, 484, 489 y Se creó la cuenta de correo electrónico ocid@minsalud.gov.co, y se dio a conocer mediante una publicación en el saludable, Boletín No. 433 del 05 de enero de 2021</t>
  </si>
  <si>
    <t>Adoptar la política de fortalecimiento administrativo sectorial</t>
  </si>
  <si>
    <t xml:space="preserve">El documento de política esta revisado y aprobado por la Secretaría General, igualmente se socializó con la Oficina Asesora de Planeación y Estudios Sectoriales y se incluyeron las sugerencias. El proyecto de acto administrativo está listo para su expedición. </t>
  </si>
  <si>
    <t>Implementar las estrategias de la política de fortalecimiento administrativo sectorial</t>
  </si>
  <si>
    <t>Porcentaje de política implementado</t>
  </si>
  <si>
    <t xml:space="preserve">Los avances más destacados del trimestre son: 
•	Progresos en la consolidación de una red de gestión del conocimiento en materia de talento humano.
•	Determinación de componentes mínimos del Plan Institucional de Capacitación que se pueden ofrecer sectorialmente.
•	Avances  en la estandarización de contenidos básicos de inducción y reinducción para el Sector.
•	Inicio a la ejecución de la primera fase del proyecto de mejoramiento e integración de  herramientas de gestión documental en el Sector.
</t>
  </si>
  <si>
    <t>Fortalecer el sistema de información del ministerio. (PI)</t>
  </si>
  <si>
    <t>Implementar el Sistema de Gestión de Seguridad de la Información - SGSI</t>
  </si>
  <si>
    <t>Sistema de gestión de seguridad de la información implementado</t>
  </si>
  <si>
    <t xml:space="preserve">Contratada la Auditoria de Seguimiento a la Certificación ISO27001:2013 de los procesos de la Secretaria General del Ministerio. </t>
  </si>
  <si>
    <t>Sanatorio Agua de Dios E.S.E.</t>
  </si>
  <si>
    <t>16.10.a Porcentaje de sujetos obligados incluidos en el Formulario Único Reporte de Avances de la Gestión (FURAG) que avanzan en la implementación de la Ley de Transparencia y Acceso a la Información Pública</t>
  </si>
  <si>
    <t>A.423 Sistema de seguimiento y evaluación permanente para garantizar la calidad y oportunidad de la atención, implementado</t>
  </si>
  <si>
    <t xml:space="preserve">1. Consolidar el Sistema de Gestión en la entidad fortaleciendo el talento humano, el ambiente físico, la tecnología e información con énfasis en el Sistema Obligatorio de Garantía de la Calidad de la Atención en Salud -SOGCS con el fin de garantizar una atención segura, humanizada, centrada en el usuario y su familia. </t>
  </si>
  <si>
    <t>Adecuar el sistema de gestión de la entidad alineado a los atributos de calidad de las politícas del Modelo Integrado de Planeación y Gestión.</t>
  </si>
  <si>
    <t xml:space="preserve">
67,2 
</t>
  </si>
  <si>
    <t>Aumento en los resultados de desempeño del FURAG</t>
  </si>
  <si>
    <t xml:space="preserve">    Promedio de calificación del FURAG en la vigencia evaluada </t>
  </si>
  <si>
    <t>Se realizo la presentación de la Evaluación del FURAG Vigencia 2020, en espera de la consolidación y resultado, tenientod en cuenta la periodicidad del reporte se presentara el resultado para el tercer trimestre y el respectivo plan de mejoramiento de acuerdo a la calificacion.</t>
  </si>
  <si>
    <t>Los resultados correspondientes a la vigencia 2021 que se miden con la evalución del año 2020, arrojaron un nivel de cumplimiento de 75.2 sobre 100 por lo cual de acuerdo a la meta planteada para la vigencia se dio cumplimiento con 1,4 puntos por encima de esta, sin embargo frente al año anterior que correspondio a la medición 2019 se presento una disminución de 0,3 con lo anterior.</t>
  </si>
  <si>
    <t>Se establecen planes de accion para la vigencia 2021, igualmente se realizará comunicacion a la función publica en algunas preguntas que no tienen pertinencia frente a la contexto de la entidad y son tomadas en cuenta para su calificacion.</t>
  </si>
  <si>
    <t xml:space="preserve">3. Gestionar los recursos financieros en forma eficiente, mediante una adecuada planificación y ejecución de los mismos, contribuyendo al cumplimiento de las metas y políticas financieras y económicas del gobierno nacional.   </t>
  </si>
  <si>
    <t>Mantener las Politicas de Gestion para garantizar la eficiencia en el manejo de los Recursos.</t>
  </si>
  <si>
    <t>Nivel de ejecución del presupuesto de gastos a nivel de compromisos</t>
  </si>
  <si>
    <t>Total ejecución acumulada de gastos / Total presupuesto de gastos definitivo</t>
  </si>
  <si>
    <t>La ejecución acumulada de los gastos de la vigencia; a nivel de compromisos es del 27%. Estos compromisos se realizan dentro del marco normativo establecido por el Gobierno Nacional, respecto de la austeridad en el gasto público.</t>
  </si>
  <si>
    <t xml:space="preserve">La ejecución acumulada de los gastos de la vigencia; a nivel de compromisos es del 50,1%, en razón a que el valor ejecutado de gastos acumulado a 30 de junio de 2020 es de 24.513.68.1614,69 frente al valor del Presupuesto definitivo de la vigencia por
 $48.882.317.311,31. Con lo que se establece que al corresponder este al resultado del primer semestre, la ejecución se encuentra en un nivel adecuado frente a la meta planteada.
</t>
  </si>
  <si>
    <t>0.1%</t>
  </si>
  <si>
    <t>Para la vigencia 2021 la ejecución presupuestal a 30 de junio, es acorde en tiempo y ejecución de los recursos con un avance del 50.1%.</t>
  </si>
  <si>
    <t>Desarrollar actividades para mejorar la calidad en los servicios dando cumplimiento con los (4) componentes del SOGC Sistema Único de Habilitación (SUH), Programa de Auditoria para el Mejoramiento de la Calidad (PAMEC), Sistema Único de Acreditación (SUA) y el Sistema de Información para la Calidad  en Salud.</t>
  </si>
  <si>
    <t xml:space="preserve">0 
</t>
  </si>
  <si>
    <t>&gt;=1,20</t>
  </si>
  <si>
    <t>&gt;=2,8</t>
  </si>
  <si>
    <t>Mejoramiento continuo de calidad para entidades no acreditadas sin autoevaluación en la vigencia anterior</t>
  </si>
  <si>
    <t>Promedio de calificación acreditación</t>
  </si>
  <si>
    <t>Se establecio la planeación para el inicio de las actividades de la autoevaluación para el mejoramiento continuo de los procesos de la entidad así:  
*Se tomo como linea base la ultima autoevaluacion identificando las oportunidades de mejora determinadas en la misma. 
*Se conformo el grupo lider de mejoramiento institucional para la planeación, implementación, monitorización y comunicación. 
*Se proyecto la conformacion de los grupos primarios, responsables de cada uno de los estandares para identificar la brecha de la calidad esperada Vs. la calidad observada.</t>
  </si>
  <si>
    <t>De acuerdo con lo informado en el primer trimestre, se inicio la ejecución de las actividades de acuerdo la programación, por lo cual se estableció fecha para la autoevaluación en los meses de octubre a noviembre de 2021.</t>
  </si>
  <si>
    <t xml:space="preserve">Dando continuidad a las actividades para el cumplimiento de la autoevaluación de acreditación, se conformaron los grupos según estándares de acreditación adoptados y establecidos en el Manual de Acreditación en Salud Ambulatorio y Hospitalario versión 3.1 adoptado mediante Resolución   5095 de 2018.  Dentro de las actividades ejecutadas según lo programado, se asistió a capacitación en acreditación por parte del responsable de calidad, para el siguiente trimestre se cuenta con cupos para la capacitación  para los lideres de los procesos lo cual sera apoyado por la Secretaria de Salud de Cundinamarca. Posteriomente a estas actividades para el mes de Noviembre se iniciara a la autoevaluación.
</t>
  </si>
  <si>
    <t>Para este primer trimestre se establecio la planeación para el inicio de las actividades de la autoevaluación para el mejoramiento continuo de los procesos de la entidad así:  Desarrollo definido  con base  las oportunidades de mejora determinadas en la ultima autoevaluación, Planeación para la conformación de los grupos o equipos de mejoramiento institucional para la planeación, implemntación, monitorización, comunicación, Conformación de equipos para la autoevaluación que su objetivo sera identificar la brecha de la calidad esperada versus la calidad observada.</t>
  </si>
  <si>
    <t>Mejorar la eficiencia en la prestación de los servicios de salud.</t>
  </si>
  <si>
    <t xml:space="preserve">2.26 
</t>
  </si>
  <si>
    <t>Oportunidad en la atención por primera vez  en la consulta de medicina general</t>
  </si>
  <si>
    <t>Sumatoria total de los días calendario transcurridos entre la fecha en la cual el paciente solicita cita de medicina general para ser atendido en la consulta de medicina general y la fecha para la cual es asignada la cita /Número total de consultas médicas generales asignadas</t>
  </si>
  <si>
    <t xml:space="preserve">De acuerdo  al cumplimiento al  Sistema de Información para la Calidad en Salud,  el Sanatorio de Agua de Dios  para este periodo continua garantizando el monitoreo  y evaluación mensual de estos indicadores en el tiempo y oportunidad  datos generados por el sistema que actualmente cuenta la institución. Los resultados para este trimestre  demuestran  una oportunidad dentro de los parámetros estimados y las metas trazadas el cual esta en 1,5 días. </t>
  </si>
  <si>
    <t>De acuerdo  al cumplimiento al  Sistema de Información para la Calidad en Salud,  el Sanatorio de Agua de Dios  para este segundo trimestre  continua garantizando el monitoreo  y evaluación mensual de estos indicadores en el tiempo y oportunidad  datos generados por el sistema que actualmente cuenta la institución. Los resultados de oportunidad en la atención por primera vez  en la consulta de medicina general para este periodo  demuestran estan entre los parámetros estimados y las metas trazadas el cual esta en 1,68 días .</t>
  </si>
  <si>
    <t xml:space="preserve">1,28 
</t>
  </si>
  <si>
    <t>Oportunidad en la atención por primera vez en la consulta por odontología general</t>
  </si>
  <si>
    <t>Sumatoria total de los días calendario transcurridos entre la fecha en la cual el paciente solicita cita de primera vez o prioritaria para ser atendido en la consulta de odontología general y la fecha para la cual es asignada la cita /Número total de consultas odontológicas asignadas</t>
  </si>
  <si>
    <t>Este indicador de oportunidad de la atención en la consulta de odontología general,   en el primer trimestre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2,5 días.</t>
  </si>
  <si>
    <t>Este indicador de oportunidad de la atención en la consulta de odontología general,   en el segundo trimestre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2,57 días.</t>
  </si>
  <si>
    <t>Tiempo de espera en minutos para la atención en consulta de urgencias para el paciente clasificado como triage II.</t>
  </si>
  <si>
    <t>Sumatoria de minutos transcurridos entre la solicitud de la atención en consulta de urgencias y el momento en el cual es atendido en consulta por parte del médico/Total de usuarios atendidos en consulta de urgencias</t>
  </si>
  <si>
    <t>Se observa para este periodo  que se cumple con los estándares y metas establecidas por la institución de acuerdo al resultado de operatividad del indicador 19,3 del tiempo de espera en minutos para la atención de consulta de urgencias en pacientes con Triage II,  este indicador es monitoreado, evaluado de manera mensual y analizado en comite.</t>
  </si>
  <si>
    <t>19.52</t>
  </si>
  <si>
    <t>Se observa para este primer semestre  que se cumple con los estándares y metas establecidas por la institución de acuerdo al resultado de operatividad del indicador 19,52 del tiempo de espera en minutos para la atención de consulta de urgencias en pacientes con Triage II,  este indicador es monitoreado, evaluado de manera mensual y analizado en comite.</t>
  </si>
  <si>
    <t>Fortalecer el sistema de información de atención del usuario -SIAU enfocado a la mejora continúa en la experiencia de atención y servicio en la institución</t>
  </si>
  <si>
    <t xml:space="preserve">97,5% 
</t>
  </si>
  <si>
    <t>&gt;= 90%</t>
  </si>
  <si>
    <t>Proporción Global de Satisfacción de Usuarios</t>
  </si>
  <si>
    <t>Número de usuarios que respondieron "muy buena" o "buena" a la pregunta: ¿cómo calificaría su experiencia global respecto a los servicios de salud que ha recibido en la entidad?/No. De usuarios que respondieron la pregunta</t>
  </si>
  <si>
    <t>Para este primer trimestre se observó un aumento en la meta establecida como linea base para este indicador, la tasa global de satisfaccion se obtuvo un 100%, datos arrojados de la encuesta aplicada a 300  usuarios.  Obedece a la mejora continua en los servicios de salud brindados por la entidad.</t>
  </si>
  <si>
    <t xml:space="preserve">Para este segundo trimestre se continuo con la meta establecida como linea base para este indicador, la tasa global de satisfaccion se obtuvo un 97,6%, datos arrojados de la encuesta aplicada a 300  usuarios.  </t>
  </si>
  <si>
    <t xml:space="preserve">Para este primer trimestre se observó un aumento en la meta establecida como linea base para este indicador, la tasa global de satisfaccion se obtuvo un 100%, datos arrojados de la encuesta aplicada a 300  usuarios.  </t>
  </si>
  <si>
    <t xml:space="preserve"> Participación de la economía forestal en el PIB</t>
  </si>
  <si>
    <t>2. Fortalecer el programa Hansen brindando atención integral al paciente a través de la mejora del sistema de información y la vigilancia epidemiológica, contribuyendo al diagnóstico temprano de la enfermedad.</t>
  </si>
  <si>
    <t xml:space="preserve">Fortalecer las acciones del programa Hansen con seguimiento a resultados. </t>
  </si>
  <si>
    <t xml:space="preserve">0% 
</t>
  </si>
  <si>
    <t xml:space="preserve">Porcentaje de cumplimiento actividades del Programa Hansen </t>
  </si>
  <si>
    <t>Número de actividades desarrolladas / Total de  actividades programadas * 100</t>
  </si>
  <si>
    <t>Para este periodo las actividades del Programa Hansen programadas  fueron:
1. Valoraciones de ulceras
2.Adjudicacion de subsidios
3. Vigilancia epidemiológica           
 4. Control de tratamiento
5. Valoración anual de pacientes
6. Valoración de Convivientes                                                                               Para este trimestre se dio continuidad a las actividades programadas excepto la valoración anual motivado en el cumplimiento de los lineamientos relacionados con Covid-19.  Con respecto a la valoración de ulceras se observó una disminución del tamaño de las heridas y otras en su proceso de cicatrización. En las actividades de control de tratamiento se cumplio con la oportunidad y adherencia en la  administración del medicamento. En vigilancia epidemiologica se cumplio con la programación establecida para este periodo.
Para este periodo se realizó seguimiento a un conviviente que cumplia con la definición de  sintomatico de Piel y del Sistema Nervioso Periferico siendo diágnosticada con enfermadad de Hansen clasificación Multibacilar quien inicio tratamiento de acuerdo a la Guía de Practica Clinica.</t>
  </si>
  <si>
    <t xml:space="preserve">Para este semestre las actividades del Programa Hansen programadas  fueron: 
1. Valoraciones de ulceras =  De acuerdo al número de pacientes objeto de el programa se determino que demanera periodica se realizará 13 evaluaciones a pacienentes para este primer semestre  la meta era evaluar a 78 pacientes, y el total de pacien tes evaluados fue un total de 86 pacientes. 
2. Control de tratamiento =  para el primer semestre s un total de 6 pacientes al finalizar el mes de junio del 2021 se encontran recibiendo el tratamiento, pacientes que ingresaron en este año al programa: Tres (3)pacientes para el primer trimestrte de los cuales un paciente hace parte del estudio de convivientes, uno (1) es menor de edad procedente del Carmen de Apicalá y una recidiva que actualmente cursa con una gestación.  Para el segundo trimestre un paciente menor de edad, evaluado como conviviente,  diagnosticado en el mes de junio  y dos (2) pacientes que continuan recibiendo tratamiento y fueron diagnosticados el año anterior. Para el control de tratamiento se cumple con la adherencia en la oportunidad.
3. Vigilancia epidemiológica: Para este primer semestre se evaluaron 32 pacientes de este grupo; que corresponde al paciente que terminó tratamiento y se realiza el seguimiento de acuerdo a la Guia de Practica Clinica.         
4. Valoración anual de pacientes: Para este primer semestre la meta de valoración anual erá de 85 pacientes por mes, el total valorado en este periodo fue 57 pacientes. La razón del no cumplimiento se debe a que se dio continuidad hasta el mes de mayo  por lineamiento  de la emergencia sanitaria por Covid-19.  Sin embargo esta actividad se retomo en el mes de Junio de 2021por establecimiento de la Resolución 777 del 2 de junio del presente año.                                                                                                                     5 Para la vigilancia y valoración de convivientes se evalua el cumplimiento de las agendas programadas. La meta anual de valoración a conviventes es de 120 convivientes al año.
Para este periodo analizado se valoraron un total de  91 conviventes,  en el primer lugar los  20 pacientes evaluados en el primer trimestre hacen parte de los convivientes sintomaticos de piel y el sistema nervioso periferico del proyecto de convivientes con un resultado de un convivente positivo.        </t>
  </si>
  <si>
    <t xml:space="preserve">4. Fortalecer las actividades técnico científicas para la investigación y capacitación en enfermedades de Hansen y Tuberculosis, teniendo como base la memoria histórica del desarrollo de la enfermedad de Hansen en Colombia. </t>
  </si>
  <si>
    <t xml:space="preserve">
0% 
</t>
  </si>
  <si>
    <t xml:space="preserve">Reconocimiento de la infección subclínica en convivientes de pacientes Hansen de cuatro departamentos </t>
  </si>
  <si>
    <t>Número de convivientes con infección subclínica /Número de convivientes sintomáticos de piel y del sistema nervioso periférico</t>
  </si>
  <si>
    <t xml:space="preserve">Para este periodo se realizo la planeacion de la segunda fase de las actividades del proyecto de convivientes a nivel nacional, priorizando los departamentos y la poblacion objeto del estudio para esta vigencia. </t>
  </si>
  <si>
    <t>Para el primer semestre  se detecto dos casos positivos de noventa y un  ( 91 ) valoraciones de conviventes con diagnostico confirmado por clinica y  Biopsia de Piel para Lepra. Para el primer trimestre un caso diagnosticado del proyecto de convivientes. Para el segundo trimestre un caso de un menor de edad resultado de la evaluación de convivinetes del programa hansen.</t>
  </si>
  <si>
    <t xml:space="preserve">Ofertar servicios de medicina especializada através de la modalidad de Telemedicina </t>
  </si>
  <si>
    <t>Número de contratos de prestación de servicios de medicina especializada suscritos y en ejecución</t>
  </si>
  <si>
    <t xml:space="preserve">Para el primer trimestre la entidad realizó gestión para realizar el proceso de  contratación,  se solicito a ITMS  los servicios de Telemedicina basicos  requeridos como son Ortopedia, Medicina Interna, Ginecobstetricia, Pediatria y Dermatologia la modalidad es sincronica.
Se ofertaron los servicios a las diferentes aseguradoras para su contratacion. </t>
  </si>
  <si>
    <t>En el segundo trimestre se realizo estrategia de mercadeo con las EAPB que se tiene contrato,  ofertando servicios de consulta especializada  por telemedicina modalidad Asincrónica de especialidades  basicas  requeridos por la comunidad del Municipio como son: Ortopedia, Medicina Interna, Ginecobstetricia, Pediatria y Dermatologia;  Las aseguradora Famisanar y Ecoopsos presentaron una contraoferta la cual esta en proceso de analisis para la toma de desición. En la rendicion de cuantas  de la institución la alta dirección presento este servicio a la que  comunidad para su conocimiento y posibilidad de acceder a ellos.</t>
  </si>
  <si>
    <t>Sanatorio Contratación E.S.E.</t>
  </si>
  <si>
    <t>1.5.a Mortalidad nacional causada por eventos recurrentes</t>
  </si>
  <si>
    <t>0.G.5 Informes de seguimiento de acceso público que reporten el avance  sobre las medidas para la transversalización del enfoque de género en  los planes y programas establecidos en el Acuerdo Final, elaborados</t>
  </si>
  <si>
    <t xml:space="preserve">Garantizar la prestación del servicio a los pacientes de Hansen </t>
  </si>
  <si>
    <t>Implementación del Plan Nacional Estratégico Prevención Hansen 2016-2025</t>
  </si>
  <si>
    <t>Porcentaje de avance</t>
  </si>
  <si>
    <t>El Sanatorio de COntratación cuenta con proceso "Atención Especializada en Hansen", el cual dio cumplimiento al 100% de las actividades programadas para el primer trimestre de 2021, en el marco del PLAN ESTRATEGICO NACIONAL DE PREVENCIÓN Y CONTROL DE LA ENFERMEDAD 
DE HANSEN 2016-2025.</t>
  </si>
  <si>
    <t>Ofertar el servicio de Telemedicina para el servicio de Hansen en la ESE Sanatorio</t>
  </si>
  <si>
    <t>En la vigencia 2020 la entidad realizó gestiones pertinentes para la habilitación de servicios de salud especializados que complementen el tratamiento integral de los enfermos de Hansen como es el caso de medicina interna, dermatología, oftalmología, nutrición y ortopedia y traumatología a través de la modalidad de telemedicina en convenio con el Hospital Manuela Beltrán del Socorro y el Centro Dermatológico Federico Lleras Acosta.</t>
  </si>
  <si>
    <t>Soportes en Portafolio de servicio y en el REPS.</t>
  </si>
  <si>
    <t>Plan Anticorrupción y de Atención al Ciudadano</t>
  </si>
  <si>
    <t>Fortalecer la política anticorrupción en la entidad</t>
  </si>
  <si>
    <t>Diseño e implementación del mapa de riesgos y plan anticorrupción de la entidad</t>
  </si>
  <si>
    <t xml:space="preserve">	Se formuló y documentó el Manual de Administración de Riegos con base en la Guía para la Administración del Riesgo y el Diseño de Controles en Entidades Públicas Versión 5, y se proyectó la Resolución que adopta la Política de Administración de Riesgos Institucional, estos documentos serán revisados en el Comité Institucional de Control Interno. Así mismo, se tiene el esquema del nuevo formato de mapa de riesgos el cual empezará a actualizarse para todos procesos en el siguiente trimestre. </t>
  </si>
  <si>
    <t>Soporte Manual de Administración del Riesgo.</t>
  </si>
  <si>
    <t>Diseño e implementación de la estrategia de racionalización de tramites de la entidad</t>
  </si>
  <si>
    <t>Durante el primer trimestre de 2021 se diseñó, revisó y aprobó la estrategia de racionalización de trámites del Sanatorio de Contratación ESE en comité Institucional de Gestión y Desempeño, donde se incluyó el registro de un OPA relacionado con un certificado solicitado por los enfermos de Hansen.</t>
  </si>
  <si>
    <t>2) Promover la digitalización y automatización masiva de trámites</t>
  </si>
  <si>
    <t>Realización de Rendición de cuentas ante la comunidad</t>
  </si>
  <si>
    <t>N° de eventos de rendición de cuentas al año</t>
  </si>
  <si>
    <t>Programado para el segundo trimestre de 2021</t>
  </si>
  <si>
    <t>Resolución 412 de 2000 MPS</t>
  </si>
  <si>
    <t>Garantizar la intervención del Sanatorio en acciones para mejorar la salud publica</t>
  </si>
  <si>
    <t xml:space="preserve">Implementación y ejecución del Programa Ampliado de Inmunización PAI </t>
  </si>
  <si>
    <t xml:space="preserve">Con corte al 31 de marzo de 2021, la ejecución del Programa Ampliado de Inmunización es del 20%, la razón principal por la cual no se logra la meta (24%) es debido al establecimiento de la misma, toda vez que es calculada con información de la población DANE. </t>
  </si>
  <si>
    <t>Utilización de información de registro  individual de prestaciones RIPS. RES 408/2018</t>
  </si>
  <si>
    <t>Número de informes de análisis de la prestación de servicios de la ESE Informe del responsable presentados a la Junta directiva con base en RIPS de la vigencia objeto de evaluación.</t>
  </si>
  <si>
    <t>Informe presentado en Junta Directiva el 10 de marzo de 2021 y consolidado en el acta 002.</t>
  </si>
  <si>
    <t>1.5.b Tasa de personas afectadas a causa de eventos recurrentes</t>
  </si>
  <si>
    <t>Mantener habilitada la institución ante las autoridades en los términos de la normatividad vigente</t>
  </si>
  <si>
    <r>
      <t>&lt;</t>
    </r>
    <r>
      <rPr>
        <sz val="10"/>
        <rFont val="Calibri"/>
        <family val="2"/>
        <scheme val="minor"/>
      </rPr>
      <t>3</t>
    </r>
  </si>
  <si>
    <t>Tiempo promedio de espera para la asignación de cita de Medicina General. RES 408/2018</t>
  </si>
  <si>
    <t xml:space="preserve">Sumatoria de la diferencia de días calendario entre la fecha en la que se asignó la cita de medicina general de primera vez y la fecha en la cual el usuario la solicitó, en la vigencia objeto de evaluación / Número total de citas de pediatría de primera vez asignadas, en la  vigencia objeto de evaluación </t>
  </si>
  <si>
    <t>En lo corrido de la vigencia 2021, se cumple con la meta del indicador, obteniéndose un resultado en la oportunidad de asignación de cita de Medicina General de 2,55 días.</t>
  </si>
  <si>
    <t>Tiempo promedio de espera para la asignación de cita de odontología general</t>
  </si>
  <si>
    <t xml:space="preserve">Sumatoria de la diferencia de días calendario entre la fecha en la que se asignó la cita de odontología de primera vez y la fecha en la cual el usuario la solicitó, en la vigencia objeto de evaluación / Número total de citas de odontología de primera vez asignadas, en la  vigencia objeto de evaluación </t>
  </si>
  <si>
    <t>En lo corrido de la vigencia 2021, se cumple con la meta del indicador, obteniéndose un resultado en la oportunidad de asignación de cita de Odontología General de 1 día.</t>
  </si>
  <si>
    <t>Monitorear la calidad mediante la evaluación y control de indicadores</t>
  </si>
  <si>
    <t>Autoevaluación completa en la vigencia evaluada</t>
  </si>
  <si>
    <r>
      <t>&gt;</t>
    </r>
    <r>
      <rPr>
        <sz val="10"/>
        <rFont val="Calibri"/>
        <family val="2"/>
        <scheme val="minor"/>
      </rPr>
      <t>1,20</t>
    </r>
  </si>
  <si>
    <t>Mejoramiento continuo de calidad aplicada a entidades no acreditadas con autoevaluación en la vigencia anterior. RES 408/2018</t>
  </si>
  <si>
    <t xml:space="preserve">Promedio de la calificación de autoevaluación en la vigencia / Promedio de la calificación de autoevaluación en la vigencia anterior </t>
  </si>
  <si>
    <t>Se parte linea base de la autoevaluación vigencia 2020, realizada teniendo en cuenta estándares contenidos en Resolución 5095 de 2018 (Manual de Acreditación en Salud Ambulatorio y Hospitalario Versión 3.1.)
Ejecutado el 90% de las acciones de mejora establecidas en PAMEC 2020 y realizada autoevalución de estándares de la vigencia 2021 se obtuvo un incremento porcentual del 20% con respecto a la calificación obtenida el año anterior.</t>
  </si>
  <si>
    <r>
      <t>&gt;</t>
    </r>
    <r>
      <rPr>
        <sz val="10"/>
        <rFont val="Calibri"/>
        <family val="2"/>
        <scheme val="minor"/>
      </rPr>
      <t>0,9</t>
    </r>
  </si>
  <si>
    <t>Efectividad en la Auditoria para el mejoramiento continuo de la calidad de la atención en salud.  RES 408/2018</t>
  </si>
  <si>
    <t xml:space="preserve">Relación del número de acciones de mejora ejecutadas derivadas de las auditorías realizadas / Número de acciones de mejoramiento programadas para la vigencia derivadas de los planes de mejora del componente de auditoria registrados en el PAMEC. </t>
  </si>
  <si>
    <t>Durante lo corrido de la vigencia 2021 se realizó autoevaluación de estándares de acreditación, selección de 
procesos a mejorar y su priorización,  definición de la calidad esperada, medición inicial del desempeño de 
los  procesos y se formuló e inició la ejecución del plan de acción para 
Procesos Priorizados 2021, obteniéndose un avance del 12% con corte a 31 de marzo de 2021.</t>
  </si>
  <si>
    <t>Objetivo 4. Incrementar el nivel de desempeño de los servidores públicos y promover el acceso incluyente a la educación en administración pública</t>
  </si>
  <si>
    <t>Talento Humano en salud</t>
  </si>
  <si>
    <t>Fortalecer y motivar las capacidades y habilidades del personal que labora en la Institución</t>
  </si>
  <si>
    <t>Formulación, actualización y puesta en marcha del plan de Capacitación al personal en temas de las diferentes áreas de la entidad</t>
  </si>
  <si>
    <t>N° de personas con capacitación / N° total de funcionarios</t>
  </si>
  <si>
    <t>En el primer trimestre de 2021, el Sanatorio de Contratación ESE, dio cumplimiento al 100% de las capacitaciones programadas para el periodo.</t>
  </si>
  <si>
    <t>Garantizar para la ESE Sanatorio la sostenibilidad financiera en los procesos de Nivel 1</t>
  </si>
  <si>
    <t>&gt;1</t>
  </si>
  <si>
    <t>Resultado equilibrio presupuestal con recaudo. RES 408/2018</t>
  </si>
  <si>
    <t>Valor de la ejecución de ingresos totales recaudados en la vigencia objeto de evaluación (Incluye recaudo de CxC de vigencias anteriores) / Valor de la ejecución de gastos comprometidos en la vigencia objeto de evaluación (Incluye el valor comprometido de CxP de vigencias anteriores).</t>
  </si>
  <si>
    <t>El indicador corresponde a 0,92 para el primer trimestre de 2021, si bien, está por debajo de lo esperado, es usual que ocurra esto en los primeros trimestres, ya que se comprmenten recursos para todo el año y el recaudo si corresponde a lo efectivamente recibido mes a mes.</t>
  </si>
  <si>
    <t>Mejorar las condiciones laborales de los medicos rurales que laboren en la Institución</t>
  </si>
  <si>
    <t>Implementar el sistema de residencias medicas</t>
  </si>
  <si>
    <t>Porcentaje de adopción del sistema</t>
  </si>
  <si>
    <t>Se ajusta el alcance a "Estudio de viabilidad técnica y financiera para la vinculación de médicos rurales en el sanatorio de Contratación E.S.E</t>
  </si>
  <si>
    <t>Garantizar la intervención del Sanatorio en acciones para mejorar la salud pública</t>
  </si>
  <si>
    <t>Implementar y ejecutar los lineamientos del Gobierno Nacional en el marco de la pandemia por Covid 19</t>
  </si>
  <si>
    <t>Lineamientos implementados/Lineamientos aplicables en la institución</t>
  </si>
  <si>
    <t>El Sanatorio de Contratación Empresa Social del Estado ha implementado, evaluado y controlado protocolo de bioseguridad de acuerdo a los lineamientos establecidos por el Ministerio de Salud y Protección Social.</t>
  </si>
  <si>
    <t>Superintendencia Nacional de Salud - SUPERSALUD</t>
  </si>
  <si>
    <t>Fortalecer la capacidad institucional de la Superintendencia Nacional de Salud</t>
  </si>
  <si>
    <t>Realizar un diseño institucional de la Superintendencia Nacional de Salud (SNS) para fortalecer sus funciones de inspección, vigilancia, control, la jurisdiccional y de conciliación, así como para fortalecer la supervisión basada en riesgo y su capacidad para sancionar</t>
  </si>
  <si>
    <t>Adelantar el Rediseño Institucional de la Superintendencia Nacional de Salud</t>
  </si>
  <si>
    <t>Porcentaje de Avance en la implementación del Rediseño Institucional</t>
  </si>
  <si>
    <t xml:space="preserve">Durante el primer trimestre de 2021 la Supersalud avanzó en los análisis y estudios técnicos que constituyen la base para adelantar un cambio organizacional a nivel de estructura y de planta de personal, estos análisis fueron adelantados por un equipo de profesionales de la Secretaría, y se desarrollaron de acuerdo con la metodología que indica el Departamento Administrativo de la Función Pública. </t>
  </si>
  <si>
    <t> </t>
  </si>
  <si>
    <t xml:space="preserve">La SNS avanzó en los análisis y estudios técnicos que constituyen la base para adelantar un cambio organizacional a nivel de estructura y de planta de personal, estos análisis fueron adelantados por un equipo de profesionales de la Secretaría, y se desarrollaron de acuerdo con la metodología indica el Departamento Administrativo de la Función Pública. 	28 de enero de 2021, se radicación de los siguientes documentos técnicos en la Secretaría General del Ministerio de Salud: Documento de estudio técnico rediseño, proyecto de decreto modifica la estructura, proyecto de decreto modifica la planta de personal, memoria justificativa decreto estructura, memoria justificación decreto de planta, resumen ejecutivo proceso de rediseño, anexo estructura de costos de personal, aprobación presidencia de la república rediseño, aprobación de planta departamento administrativo de la función pública rediseño, anexo cargas laborales para la estructura propuesta.
* 19 de enero y el 22 de febrero, se desarrollaron actividades de socialización a nivel interno.
*Se gestionó la solicitud de viabilidad financiera ante el Ministerio de Hacienda y Crédito Público, radicada el 3 de febrero, sobre la cual el Ministerio expidió viabilidad presupuestal para las dos fases de rediseño con comunicación del 26 de marzo de 2021.
*Entre el 18 de febrero y el 3 de marzo se público el proyecto de decreto para modificar la estructura de la Supersalud, sobre el cual se recibieron observaciones a nivel interno y externo, se adelantaron los ajustes pertinentes. Se realizó envío definitivo para Ministerio de Salud y Departamento Administrativo de la Función Pública el 12 de abril.
*Se adelantaron mesas de trabajo con el Ministerio de Salud, el Departamento Administrativo de la Función Pública y a nivel interno con las dependencias misionales, a fin de ajustar las observaciones al proyecto de decreto de estructura que modifica la estructura de la Supersalud.
*Se adelantaron sesiones a nivel interno con el Grupo de Talento Humano y con las diferentes dependencias de la Supersalud, con el fin de ajustar el diseño del manual específico de funciones y competencias laborales de acuerdo con el esquema que a la fecha tienen el rediseño.
*Para el segundo trimestre de 2021, se realizaron mesas de trabajo con las dependencias de la entidad y actores externos, con el fin de socializar y ajustar los insumos técnicos de acuerdo con las observaciones recibidas en el proceso de publicación a la ciudadanía del proyecto de rediseño, enviados al Ministerio de Salud y al Departamento Administrativo de la Función Pública el 16 de abril de 2021.
*Se desarrollaron mesas de trabajo con las dependencias de la entidad y a fin de socializar y dar la respuesta a las observaciones realizadas al Decreto de estructura presentadas por la Oficina Asesora Jurídica del Ministerio de Salud, enviados el 13 de mayo y el 22 de junio.
*22 de junio de 2021se realizó la radicación de los siguientes documentos técnicos en su versión más reciente para la Secretaría General del Ministerio de Salud. </t>
  </si>
  <si>
    <t xml:space="preserve"> Con el fin de robustecer la supervisión y ampliar las dimensiones de esta, se propone articular el trabajo con otras entidades de la misma naturaleza como la Superintendencia Financiera o la Superintendencia de Industria y Comercio, para ejercer una supervisión articulada en lo misional, financiero y de mercado de los agentes en salud, incentivando buenas prácticas de gobierno corporativo.</t>
  </si>
  <si>
    <t>Crear el Sistema Integrado de Control, Inspección y Vigilancia para el Sector Salud</t>
  </si>
  <si>
    <t>Porcentaje de Avance en la Creación e implementación del Sistema Integrado de Control, Inspección y Vigilancia para el Sector Salud</t>
  </si>
  <si>
    <t>1) El 26 de enero de 2021 la Oficina Asesora Jurídica, de la Supersalud, remitió solicitud a la señora Viceministra de Protección Social exponiendo la problemática sobre  la expedición del Decreto 1736 de 2020, por medio del cual se modifica la estructura de la Superintendencia de Sociedades, que va en contravía del intento de concertación para redactar un borrador de proyecto de Decreto reglamentario del artículo 2o de la Ley 1966 de 2019, conjunto entre las Superintendencias, específicamente en lo relacionado con el traslado de Supersociedades en su Decreto 1736 de la competencia sancionatoria en materia societaria a la SNS, para las sociedades comerciales y empresas unipersonales que operan en el sector salud. 2) Se informó a la Delegada de Procesos Administratinos de la Supersalud sobre la situación generada en materia de la facultad sancionatoria con la expedición del Decreto 1736 de 2020 de la Supersociedades.</t>
  </si>
  <si>
    <t>En espera de las gestiones e instrucciones que emita el Ministerio de Salud y Protección Social a través del Viceministerio de Protección Social, sobre la expedición del Decreto 1736 de 2020 de la Superintendencia de Sociedades que contraría el artículo 2 de la ley 1966 de 2019.</t>
  </si>
  <si>
    <t xml:space="preserve">1) El 26 de enero de 2021 la OAJ, de la Supersalud, remitió solicitud a la señora Viceministra de Protección Social exponiendo la problemática sobre  la expedición del Decreto 1736 de 2020, por medio del cual se modifica la estructura de la Superintendencia de Sociedades, que va en contravía del intento de concertación para redactar un borrador de proyecto de decreto reglamentario del artículo 2o de la Ley 1966 de 2019, conjunto entre las Superintendencias, específicamente en lo relacionado con el traslado de Supersociedades en su Decreto 1736 de la competencia sancionatoria en materia societaria a la SNS, para las sociedades comerciales y empresas unipersonales que operan en el sector salud. 2) Se informó a la Delegada de Procesos Administratinos de la Supersalud sobre la situación generada en materia de la facultad sancionatoria con la expedición del Decreto 1736 de 2020 de la Supersociedades. 3) El 11 de mayo se envió resumen al Super Salud sobre las diferencias con Super Sociedades en la reglamentación de la norma. para una reunión que tenía en la Secretaría Jurídica de Presidencia. </t>
  </si>
  <si>
    <t>Consolidar la Superintendencia Nacional de Salud como un organismo técnico, rector del sistema de vigilancia, inspección y control.</t>
  </si>
  <si>
    <t>El Ministerio regulará el accionar de nuevos agentes y agentes reemergentes que operan, apoyan o participan en el sistema de salud, a través de instrumentos como un registro de operadores de pila, de operadores logísticos de insumos y medicamentos, de laboratorios clínicos, así como de dispensadores, distribuidores y vendedores de medicamentos, acorde con la reglamentación que se expida para el efecto. Estos operadores estarán vigilados por la Superintendencia Nacional de Salud, en coordinación con la Superintendencia Financiera.</t>
  </si>
  <si>
    <t>Determinar acciones y alcances de la vigilancia, inspección y control sobre los nuevos agentes</t>
  </si>
  <si>
    <t>% de avance  en el diseño e implementación del modelo de IVC sobre los operadores logísticos y gestores farmacéuticos</t>
  </si>
  <si>
    <t>No hay avances en el primer trimestre de 2021.</t>
  </si>
  <si>
    <t>No hubo avance en el primer y segundo trimestre de 2021.</t>
  </si>
  <si>
    <t xml:space="preserve">No se reporta avance en esta actividad toda vez que se está en espera que el Ministerio de Salud y Protección Social reglamente a los nuevos agentes y establezca puntos a supervisar como condicoines de habilitación y permanencia, capacidad tecnico-administrativa, entre otras que puedan establecer para poder determinar que acciones se llevarán a cabo con relación a IVC" </t>
  </si>
  <si>
    <t>Con el objetivo de prevenir riesgos de atención a la prestación de servicios de salud y garantizar los derechos de los usuarios del SGSSS, en el marco de los procesos de  liquidación de Entidades Promotoras de Salud, la Superintendencia de Salud y Min Salud deberán construir un plan de contingencia, el cual debería incluir, entre otros: (1) mecanismo de atención y traslado de los usuarios; (2) plan de pagos a los proveedores y red de prestadores, para evitar traumatismos en la operación.</t>
  </si>
  <si>
    <t xml:space="preserve">                                                                                                                                                                                              </t>
  </si>
  <si>
    <t xml:space="preserve">Elaborar lineamientos globales  para que el liquidador cuente con directrices precisas para no generar riesgos entre los prestadores, y no generar impactos en la sostenibilidad del sistema. </t>
  </si>
  <si>
    <t>Porcentaje de avance en la expedición del instructivo del proceso liquidatorio</t>
  </si>
  <si>
    <t>En el primer trimestre se finalizó  el instructivo del proceso liquidatorio, que cuenta con la revisión de la Oficina Asesora Jurídica y la Oficina de Metodologías, así como  de los profesionales de la Delegada para las Medidas Especiales. Se radicó la propuesta de instructivo al Despacho del Superintendente Nacional de Salud para  su presentación y está pendiente agendar un espacio para presentarlo.</t>
  </si>
  <si>
    <t>97.5%</t>
  </si>
  <si>
    <t>El documento se encuentra en revisión del Superintendente Nacional de Salud.</t>
  </si>
  <si>
    <t>Proteger los derechos y reconocer las obligaciones y deberes de los distintos actores participantes en el sector salud, a través de las funciones jurisdiccionales y de conciliación.</t>
  </si>
  <si>
    <t>Emprender acciones de apoyo a los jueces y a otros miembros de su personal en los procesos decisorios relacionados con las demandas en el sector de la salud a través de un boletín jurídico de fallos de la función Jurisdiccional.</t>
  </si>
  <si>
    <t xml:space="preserve">Publicar los boletines jurídicos que consoliden las líneas de decisión jurisdiccionales, relacionadas con medicina basada en la evidencia y socializarlas con la Rama judicial. </t>
  </si>
  <si>
    <t>Número de boletines  Jurídicos de la Función Jurisdiccional publicados</t>
  </si>
  <si>
    <t>Para el primer semestre 2021, se tiene programado la pulicación del Boletín Jurídico Nº 1 de la Función Jurisdiccional, con corte al mes de abril 2021; se adelanta su estructuración, que incluye dentro de las sentencias objeto de análisis, los siguientes temas:
a.- Reconocimiento económico producto de reembolso de gastos de transporte y alimentación de usuario.
b.- Reconocimiento económico producto de reembolso de gastos de transporte y viáticos de usuario y su acompañante.
c.- Prestación de servicios en IPS determinada por el usuario.
d.- Reconocimiento económico producto de reembolso de gastos médicos por urgencia y hospitalización de usuario con enfermedad catastrófica en IPS ajena a la red de prestadores de la IPS.
e.- Reconocimiento económico producto de reembolso de gastos médicos asumidos por el usuario correspondientes al saldo no cubierto por la póliza de medicina prepagada.
   lo cual permite  convertir el boletín jurisprudencial en una herramienta de consulta dinámica y de apoyo a los jueces en los procesos decisorios relacionados con las demandas en el sector salud.</t>
  </si>
  <si>
    <t>Se realizó la primera publicación de boletín jurisprudencial para el primer semestre año 2021 con el cual se dio a conocer las líneas de decisión de la Delegada para la Función Jurisdiccional y de Conciliación. Con el fin de convertir el boletín jurisprudencial en una herramienta de consulta dinámica;  junto con la Oficina de Cominicaciones, se trabajo la estructuración del documento obteniendo como resultado, un boletin mejor estructurado  y de facil acceso   a las lines de decision jurisdiccionales el cual puede ser consultado en el siguiente link file:///C:/Users/lady.castro/Desktop/ENTREGABLES%202021/BOLETIN%20JUR%C3%8DDICO%20L%C3%8DNEAS%20DE%20DECISI%C3%93N%20JURISDICCCIONAL%20JUNIO%202021.pdf</t>
  </si>
  <si>
    <t>Para el segundosemestre setiene programado la publicación del segundo boletin jurisprudencial.</t>
  </si>
  <si>
    <t xml:space="preserve">Regular la forma como todos los actores del sistema, independientemente de su naturaleza, deben implementar códigos de integridad, para entidades públicas o privadas, incluyendo un alcance amplio del tema de conflicto de interés. Para ello, la Superintendencia Nacional de Salud consolidará un sistema de información para la transparencia, que incluirá el seguimiento semestral del cumplimiento de los lineamientos que se expidan al respecto, con indicadores de acceso a los servicios de salud, estado de salud de la población y financiamiento del sistema. </t>
  </si>
  <si>
    <t>Diseñar y expedir lineamientos para los vigilados en relación con el código de integridad de acuerdo con Ley 1966 de 2019 y diseño de indicadores</t>
  </si>
  <si>
    <t>% de avance acumulado en el diseño de los instrumentos para el seguimiento a la adopción del código de integridad por parte de los vigilados</t>
  </si>
  <si>
    <t>Se elaboraron los proyectos de las Circulares de Gobierno Corporativo para EPS e IPS, en donde se incluyeron  los valores del código de integridad en la aparte de medidas de conducta. Estas Circulares están en ajuste de comentarios para proceder con la expedición. Adicionalmente, se diseñaron instrucciones relacionadas para la prevención del riesgo de fraude, corrupción y opacidad.</t>
  </si>
  <si>
    <t>Dos (2), de las tres (3) circulares, ya están listas para  para expedir; sin embargo, por la actual emergencia sanitaria, estas se encuentra en evaluación por parte del comité directivo,  con el fin de crear estrategiaas para su expedición.</t>
  </si>
  <si>
    <t>Se compilaron las Circulares que contienen instrucciones sobre el código de integridad, fue enviado a comentarios de las áreas y se están realizando los ajustes correspondientes según los comentarios</t>
  </si>
  <si>
    <t>Dos (2), de las tres (3) circulares, ya están listas para  para expedir; sin embargo, por la actual emergencia sanitaria, estas se encuentra en evaluación por parte del comité directivo,  con el fin de crear estrategiaas para su expedición. Por instrucciones del comité directivo se compilaron las circulares a expedir y se envió a comenatarios de las áreas</t>
  </si>
  <si>
    <t>Objetivo 1. Evaluar la arquitectura institucional del Gobierno con el fin de redefinir misiones, roles y competencias que permitan el funcionamiento eficiente del Estado en los diferentes niveles de Gobierno</t>
  </si>
  <si>
    <t>Fortalecer los sistemas de información en salud, para promover la trasparencia en la gestión de salud, con mecanismos accesibles y abiertos para la comunidad, ciudadanos, veedurías y organismo de control en el marco de la normatividad vigente.</t>
  </si>
  <si>
    <t>Implementar sistema de PQRD  interoperable con agentes del sector</t>
  </si>
  <si>
    <t>Porcentaje de avance en el sistema interoperable de PQRD</t>
  </si>
  <si>
    <r>
      <t xml:space="preserve">
1. </t>
    </r>
    <r>
      <rPr>
        <b/>
        <sz val="9"/>
        <color rgb="FF000000"/>
        <rFont val="Calibri"/>
        <family val="2"/>
      </rPr>
      <t>Fase de planeación Proyecto Piloto. 100%
1.1 Alcance aprobado
1.2 Estimación de costos analizada
1.3 Arquitectura técnica validada (AZURE)
2. En fase de diseño: 10%
2.1 Flujo de negocio validados
2.2 Estructura de datos validados
2.3 Diseño de servicios web validados
3. Implementación: 0%</t>
    </r>
  </si>
  <si>
    <t>En esta actividad participa la Delegada de Protección al Usuario, área que apoya el proyecto de interoperabilidad como soporte funcional; Se realizó reunión con la Oficina de Tecnologías  de la Infromación con la finalidad de realizar revisión conjunta de la propuesta de estructura de datos de los servicios.</t>
  </si>
  <si>
    <t>12.5%</t>
  </si>
  <si>
    <t xml:space="preserve">Durante este  el semestre se realizaron las siguientes actividades: 
•	Estructura de datos del Servicios web del proyecto 
•	Se actualizó el cronograma del proyecto y matriz de riesgos 
•	Se  trabajo  con Microsoft en la definición de arquitectura de la solución en la nube de Azure
 se realizó envío de la revisión de la estructura propuesta de datos de los servicios web PQRD Ley 17197 interoperabilidad a la Oficina de Tecnologías de la Información.
En el siguiente link se encuentran cargados los artefactos generados en proyecto y la gestiones jurídicas realizadas:
https://supersalud.sharepoint.com/sites/ProyectoLey1797PQRD/Documentos%20compartidos/Forms/AllItems.aspx
</t>
  </si>
  <si>
    <t>Se realizaron mesas de trabajo con Contratación, Microsoft con el fin de conseguir recursos para el desarrollo del Sistemas durante los meses de marzo a junio.
En junio, una vez analizado los temas juridicos  y sus implicaciones legales hacia la entidad se definió no contar con el apoyo de Microsoft para el desarrollo de la solución. Durante lo que resta del año, no se podrá implementar técnicamente la solución por falta de presupuesto; por tanto se le solicitará al ministerio de Salud la modificación de la meta para el resto del cuatrenio.</t>
  </si>
  <si>
    <t>Establecer un equipo élite en salud, para fortalecer la función de investigación y sanción oportuna en temas estratégicos, que incluya la articulación de la IVC con los organismos de control, en un escenario respetuoso</t>
  </si>
  <si>
    <t>Implementar la estrategia de red de controladores y grupo elite en salud</t>
  </si>
  <si>
    <t>Porcentaje acumulado de avance en la implementación de la estrategia de red de controladores y grupo elite en salud</t>
  </si>
  <si>
    <t>Al corte del primer trimestre de 2021 se tiene: contrato interadministrativo de cooperación de Red de Controladores suscrito con las siguientes entidades: Procuraduría, Defensoría del Pueblo, Supersolidaria, Tribunales de ética: odontología, medicina, enfermería. Se recibió respuesta de la Contraloria, UGPP de no participación en la estrategia. Con la Fiscalía se avanza  en la revisión de las condiciones de una forma de participación no enmarcada en el convenio No.  468 de 2020, sino a través de la figura de Policía Judicial. Las entidades que aun se encuentran en revisión del convenio y/o no han dado respuesta son: Supersubisidio, Invima, INS, Consejo Superior de la Judicatura, UIAF.</t>
  </si>
  <si>
    <t xml:space="preserve">Se cuenta con los convenios de adhesión al convenio marco interadministrativo de cooperación No. 468 de 2020 para la conformación de la RDC suscrito con las siguientes entidades:
-	Procuraduría
-	Defensoría del Pueblo
-	Supersolidaria
-	Tribunales de ética
Se apartaron de hacer parte de la Red de Controladores las siguientes entidades:
-	Contraloría
-	UGPP
La Fiscalía definió una estrategia de trabajo con la SNS en la línea de policía Judicial sin adhesión al convenio.
La Red de controladores se ha activado en los siguientes Departamentos: Amazonas, Choco, Meta, Caquetá, Santander, Atlántico, Valle y Risaralda.
Para el II  trimestre de 2021 se han adelantado reuniones con la RDC del Atlántico.
En lo relacionado con la conformación del equipo Elite, se ha definido que este se conformaría en el marco del nuevo modelo de estructura de la SNS, para evitar reprocesos administrativos. En este sentido y sobre el borrador de decreto: “ Por el cual se modifica la estructura de la Superintendencia Nacional de Salud”, se elaboraron los borradores de los actos administrativos de creación y operación de este equipo Elite.
</t>
  </si>
  <si>
    <t>Consolidar un canal de denuncia ciudadana que se acompañe de medidas de protección como el anonimato, garantías de confidencialidad y la posibilidad de seguimiento.</t>
  </si>
  <si>
    <t>Fortalecer los canales de atención al usuario en capacidad, calidad, accesibilidad y seguridad de la información enfocada en el cumplimiento de la política de servicio al ciudadano.</t>
  </si>
  <si>
    <t xml:space="preserve">Porcentaje de avance en la implementación de la herramienta de inteligencia artificial para mejorar el porcentaje de atención de PQRD y carpeta ciudadana </t>
  </si>
  <si>
    <t>16% (I SEM)</t>
  </si>
  <si>
    <t>1.Preguntas vacunación covid 90%
* Despliegue recursos en nube Microsoft acerca servicios cognitivos y de arquitectura de canales
* Entrenamiento base de conocimiento preguntas vacunación covid
2. Implementación chatbot radicados en salud 50 %
* Definición flujos interacción ciudadano para la consulta y radicación en gestor documental
* Analítica de canales acerca de la interacción con el ciudadano para radicados en salud
* Entrenamiento base de conocimiento preguntas frecuentes Superintendencia de Salud
3. Implementación chatbot soporte vigilados 0 %
* Definición flujos interacción con vigilados
* Analítica de canales acerca de la interacción con vigilados
* Entrenamiento base de conocimiento preguntas frecuentes vigilados</t>
  </si>
  <si>
    <t>Con el despliegue de la salida a producción en relación al chatbot de vacunación el 28 de Junio se da cumplimiento al indicador planteado por la entidad :
1.Preguntas vacunación Covid 100%
* Despliegue recursos en nube Microsoft acerca servicios cognitivos y de arquitectura de canales
* Entrenamiento base de conocimiento preguntas vacunación Covid</t>
  </si>
  <si>
    <t>Se informa que este rezago fue cumplido con la puesta en producción y publicación del Formulario único web.</t>
  </si>
  <si>
    <t>Se han generado nuevas funcionalidades para implementar con el estandar planteado en esta primera salida a producción a saber:
1. Implementación chatbot radicados en salud 50 %. para el segundo trimestre no presenta avance  debido a la espera de la salida a producción del módulo PQRD en el Gestor Documental Superargo estimada para finales de Agosto.
* Definición flujos interacción ciudadano para la consulta y radicación en gestor documental
* Analítica de canales acerca de la interacción con el ciudadano para radicados en salud
* Entrenamiento base de conocimiento preguntas frecuentes Superintendencia de Salud
2. Implementación chatbot soporte vigilados 9 %
* Definición flujos interacción con vigilados
* Analítica de canales acerca de la interacción con vigilados
* Entrenamiento base de conocimiento preguntas frecuentes vigilados
se adjunta link del proyecto con las evidencias de seguimiento, desarrollo e implementación:
https://supersalud.sharepoint.com/sites/ProyectoChatbot/Documentos%20compartidos/Forms/AllItems.aspx</t>
  </si>
  <si>
    <t>La SNS definirá el proceso para implementar en las instituciones del sector la norma - ISO 37001:20016 "Sistemas de Gestión Anti-Soborno". Esta norma establece una "guía para ayudar a una organización a prevenir, detectar y enfrentar al soborno y cumplir con las leyes anti soborno y los compromisos voluntarios aplicable a sus actividades" (Icontec, 2016).</t>
  </si>
  <si>
    <t>Establecer lineamientos, para las entidades vigiladas, para la implementación de la ISO 37001:2016</t>
  </si>
  <si>
    <t>Circular dirigida a los vigilados</t>
  </si>
  <si>
    <t>Se realizaron modificaciones a las Circulares 007 de 2017 y 003 de 2018, relacionadas con el Código de Conducta y Buen Gobierno para EPS  e IPS respectivamente. Se están ajustando los últimos comentarios internos para proceder con su expedición.</t>
  </si>
  <si>
    <t>Las modificaciones realizadas a las Circulares se compilaron con otras Circulares por instrucciones del comité directivo, se están trabajando los ajustes de acuerdo con los comentarios recibidos a la circular compilada para su publicación.</t>
  </si>
  <si>
    <t>En particular, deberá existir un ranking que dé cuenta de la gestión de los gerentes de las empresas sociales del Estado (ESE).</t>
  </si>
  <si>
    <t>Diseñar el Ranking y la Metodología de  gestión y metodología para permanencia de los gerentes de las Empresas Sociales del Estado (ESE).</t>
  </si>
  <si>
    <t>Porcentaje de avance en el diseño de herramienta para el  Ranking de  gestión y metodología para permanencia de los gerentes de las Empresas Sociales del Estado (ESE).</t>
  </si>
  <si>
    <t>La Delegada de Supervisión Institucional no ha efectuado acciones durante el primer trimestre de 2021</t>
  </si>
  <si>
    <t>Se analizan los indicadores de las E.S.E. de los componentes de  salud y financieros,  con el fin de determinar el ranking</t>
  </si>
  <si>
    <t>Fortalecer a través de mecanismos de IVC la oportunidad en la generación y flujo de los recursos del Sistema General de Seguridad Social en Salud y los regímenes especiales y exceptuados.</t>
  </si>
  <si>
    <t xml:space="preserve">La Superintendencia Nacional de Salud realizará seguimiento permanente a la oportunidad del giro de los recursos, así como a su correcta destinación y ejecución por las instituciones y entidades receptoras de los mismos. </t>
  </si>
  <si>
    <t xml:space="preserve"> Generar e implementar las metodologías de seguimiento permanente para verificar:  
1.oportunidad del giro de los recursos (EPS a IPS)
2. razonabilidad de la cartera de los prestadores.
3. resultados en los prestadores de sus indicadores de salud.</t>
  </si>
  <si>
    <t>% de avance acumulado en el diseño e implementación de metodologías para el seguimiento al flujo de recursos de las EPS a las IPS</t>
  </si>
  <si>
    <t>Se automatizó la identificación de vinculados a EPS a partir de información disponible, y se ajustó metodología de análisis de flujo de recursos, incluyendo visión con contratación y otras variables relevantes.</t>
  </si>
  <si>
    <t>1) Respecto a la respuesta reiterada por parte de Fundación Salud Mia EPS y considerando los análisis de vinculación entre las entidades, se realiza propuesta de programación de una mesa de trabajo entre las Direcciones de EAPB e IPS de la DSI con la Oficina de Metodologías, para presentar los análisis y realizar las evaluaciones correspondientes con la finalidad de dar traslado a la Superintendencia de Sociedades para su verificación de constitución de grupo económico por las Entidades.
2) Frente al análisis de integración vertical para los demás vigilados, con base en la información del autoreporte a corte 31/12/2020 en cumplimiento de la Circular Externa 016 de 2016, actualmente se está análizando la información y la aplicación de la metodología por cumplimiento, para entrega de resultados. 
Se automatizó el informe de cartera para las EPS e IPS en PowerBI</t>
  </si>
  <si>
    <t>TOTAL ACTIVIDADES PROGRAMADAS PARA LA VIGENCIA</t>
  </si>
  <si>
    <t>Para el primer semestre de 2021, se realizó la priorización de visitas con propósito de  IVC realizando 9.732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Esta ejecución incluye la meta de la vigencia y la meta rezago de 2020
Visitas realizadas por Tipo de establecimiento:
1. Inspección, vigilancia y control a Bancos de Sangre = 36
2. Inspección, vigilancia y control a establecimientos competencia de la Dirección de Cosméticos = 194
3. Inspección, vigilancia y control a establecimientos de competencia de la Dirección de Dispositivos = 316
4.  Inspección, vigilancia y control a establecimientos de competencia de la Dirección de Medicamentos = 241
5.  Inspección, vigilancia y control a establecimientos de competencia de la Dirección de Alimentos = 2996
6. Inspección, vigilancia y control a plantas de Beneficio Animal- PBA = 460
7.  Inspección, Vigilancia y Control a Bancos de Tejido y Medula Ósea, Bancos de Medicina Reproductiva = 29
8. Inspección, vigilancia y Control permanente a plantas de Beneficio Animal = 5457</t>
  </si>
  <si>
    <t>La meta para el año 2021 es de 50 tramites, y lo realizado en el primer semestre de 2021 solo se tramitaron 6, esta meta se elaboró a raíz de la emergencia sanitaria y no se contaba con histórico, no se está cumpliendo con la meta establecida y se tiene una ejecución baja del 12% a corte de 30 de junio de 2021, se recomienda revisar la meta de acuerdo con la actualidad de la emergencia sanitaria.</t>
  </si>
  <si>
    <t>Se observa que la meta establecida para la vigencia 2021 de 15.881 se realizaron en el primer semestre de 2021, 9.060 visitas, adicional se realizaron 672 visitas a la vigencia del 2020, con lo que se da cum,plimiento al 100% de la vigencia 2020, siendo asi  se tiene un total  de 9.732 visitas.
Se recomienda identificar las visitas que corresponden a vigencias anteriores con las programadas para la vigencia con el fin de diferenciar el cumplimiento de la programación de cada vigencia. 
Durante el primer semestre de 2021 no se realizaron ajustes a la meta
Se observa  en Inspección, vigilancia y Control permanente a plantas de Beneficio Animal  que en el reporte del POA se reporta 10.913 y en el Plan Estrategico Sectorial se reporta   5.457. esto se debe a que en el POA se mide  No. De días de Inspección permanente en sitio realizadas  y en Plan Estrategico Sectorial  se mide en en cantidad de visitas de inspección
Para realizar la verificación de la información, la Oficina de Control Interno tomó los datos suministrados por la Oficina Asesora de Planeación, y la cruzó con la reportada por las dependencias responsables en el POA dentro de la vigencia 2021 primer semestre.</t>
  </si>
  <si>
    <t>Se observa que la meta establecida de 2.087 certificaciones para el año 2021 no se tiene ningún avance durante el primer semestre de 2021, se han realizado 628 visitas de certificación que corresponden a rezagos de las vigencias 2019 y 2020 .
Se recomienda adelantar un plan de choque con el fin de nivelar los resagos de las vigencias anteriores e iniciar las visitas de la presente vigencia para dar cumplimiento a la meta.
Se observa que la programación de la meta del POA del Instituto incluye la meta 2021 y el rezago de vigencias anteriores, se recomienda identificar las certificaciones que corresponden a vigencias anteriores con las programadas  para la vigencia.
Para el segundo semestre del 2021, implementar acciones de mejora donde se revise las causas para lograr el cumplimiento de la meta.</t>
  </si>
  <si>
    <t>Se observa que la meta establecida para la vigencia 2021 lleva un avance del 91,31% con corte a 30 de junio de 2021.
Se recomienda revisar la meta ya que se observa que en el primer semestre de 2021 se lleva un 91% de ejecución para evitar una posible sobre ejecución.</t>
  </si>
  <si>
    <t>La meta acumulada esta en 83%  de las vigencias 2019 y 2020. Para el primer semestre de 2021 se tiene un avance 8,5%, lo que nos da un avance total del 91,5%  de la actualización del Modelo IVC SOA.
En la descripción de avances se menciona el primer trimestre de 2021, siendo realmente el avance del primer semestre de 2021.</t>
  </si>
  <si>
    <t xml:space="preserve">Para la vigencia 2021 se tiene programado la actualización del MacroProceso de Gestión Directiva, que durante el primer semestre se adelantaron actividades, quedando por realizar la publicación del Mapa del MacroProceso aprobado para el segundo semestre de 2021. </t>
  </si>
  <si>
    <t xml:space="preserve">Se observa que la actividad durante el primer semestre de 2021 no tiene ningún avance.
Se sugiere revisar los cronogramas de capacitación de tal forma que estos se ejecuten durante toda la vigencia para que no se acumulen en el segundo semestre especialmente en los últimos meses del año, con el fin de que se tenga una mayor participación de los servidores públicos.
Se recomienda que los procesos contractuales se inicien al principio de año, con el fin de que se ejecuten las capacitaciones desde el primer semestre de la vigencia.
</t>
  </si>
  <si>
    <t>Para el primer semestre de 2021 a raíz de la emergencia sanitaria no se tiene ningún avance. 
Se observa que se tiene rezago del año 2020.
Se recomienda continuar fortaleciendo los canales de radicación de tramites que han presentado éxito durante la emergencia sanitaria para facilitarle al usuario el acceso a los servicios que presta el Instituto.</t>
  </si>
  <si>
    <t xml:space="preserve">En el primer semestre de 2021, se tiene un autodiagnóstico del sistema de gestión antisoborno identificando los requisitos normativos que deba hacer énfasis para lograr la implementación del sistema.
Hay continuidad en la implementación del Sistema de Gestión Anti Soborno, evidenciado en las capacitaciones en los diferentes grupos.
Para el segundo semestre del 2021, está pendiente proponer posible información documentada o modificaciones a la documentación existente del SGI para dar cumplimiento a los requisitos del SGAS.
</t>
  </si>
  <si>
    <t>Para la vigencia 2021 la meta es de 1000 intenciones de agotamiento de existencias y tramites relacionados con dispositivos médicos vitales no disponibles publicadas, para el primer semestre de 2021, se observa que se reportan en el POA y en el Plan Estratégico Sectorial 98 intensiones, se recomienda dar mayor claridad en la descripción del avance dadas en el Plan Estratégico Sectorial concordante con el reporte del POA.</t>
  </si>
  <si>
    <t>La meta para el año 2021 es de 300 tramites, y lo realizado en el primer semestre de 2021 solo se tramitaron 29, esta meta se elaboró a raíz de la emergencia sanitaria y no se contaba con histórico, no se está cumpliendo con la meta establecida, se recomienda revisar la meta de acuerdo a la demanda
Se recomienda adelantar un plan de choque con el fin de nivelar los resagos de la vigencia anteriores e iniciar los tramites de la presente vigencia para dar cumplimiento a la meta.</t>
  </si>
  <si>
    <t>Seguimiento a Observaciones de la Oficina de Control Interno I Semestre de 2021 Invima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</si>
</sst>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0_-;\-* #,##0_-;_-* &quot;-&quot;_-;_-@_-"/>
    <numFmt numFmtId="43" formatCode="_-* #,##0.00_-;\-* #,##0.00_-;_-* &quot;-&quot;??_-;_-@_-"/>
    <numFmt numFmtId="164" formatCode="0.0"/>
    <numFmt numFmtId="165" formatCode="_(* #,##0_);_(* \(#,##0\);_(* &quot;-&quot;??_);_(@_)"/>
    <numFmt numFmtId="166" formatCode="0.0%"/>
  </numFmts>
  <fonts count="43"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b/>
      <sz val="24"/>
      <color theme="1"/>
      <name val="Calibri"/>
      <family val="2"/>
      <scheme val="minor"/>
    </font>
    <font>
      <sz val="24"/>
      <color theme="1"/>
      <name val="Calibri"/>
      <family val="2"/>
      <scheme val="minor"/>
    </font>
    <font>
      <b/>
      <sz val="15"/>
      <color theme="1"/>
      <name val="Calibri"/>
      <family val="2"/>
      <scheme val="minor"/>
    </font>
    <font>
      <b/>
      <sz val="14"/>
      <color theme="1"/>
      <name val="Calibri"/>
      <family val="2"/>
      <scheme val="minor"/>
    </font>
    <font>
      <b/>
      <sz val="10"/>
      <color theme="0"/>
      <name val="Calibri"/>
      <family val="2"/>
      <scheme val="minor"/>
    </font>
    <font>
      <b/>
      <sz val="13"/>
      <color theme="0"/>
      <name val="Calibri"/>
      <family val="2"/>
      <scheme val="minor"/>
    </font>
    <font>
      <b/>
      <sz val="10"/>
      <name val="Calibri"/>
      <family val="2"/>
      <scheme val="minor"/>
    </font>
    <font>
      <sz val="10"/>
      <name val="Calibri"/>
      <family val="2"/>
      <scheme val="minor"/>
    </font>
    <font>
      <sz val="10"/>
      <name val="Arial Narrow"/>
      <family val="2"/>
    </font>
    <font>
      <sz val="10"/>
      <name val="Arial"/>
      <family val="2"/>
    </font>
    <font>
      <b/>
      <sz val="10"/>
      <name val="Arial Narrow"/>
      <family val="2"/>
    </font>
    <font>
      <sz val="11"/>
      <name val="Calibri"/>
      <family val="2"/>
      <scheme val="minor"/>
    </font>
    <font>
      <b/>
      <sz val="10"/>
      <color rgb="FFFF0000"/>
      <name val="Calibri"/>
      <family val="2"/>
      <scheme val="minor"/>
    </font>
    <font>
      <sz val="9"/>
      <name val="Century Gothic"/>
      <family val="2"/>
    </font>
    <font>
      <sz val="10"/>
      <color rgb="FFFF0000"/>
      <name val="Calibri"/>
      <family val="2"/>
      <scheme val="minor"/>
    </font>
    <font>
      <sz val="8"/>
      <name val="Calibri"/>
      <family val="2"/>
      <scheme val="minor"/>
    </font>
    <font>
      <b/>
      <sz val="8"/>
      <name val="Calibri"/>
      <family val="2"/>
      <scheme val="minor"/>
    </font>
    <font>
      <sz val="9"/>
      <name val="Calibri"/>
      <family val="2"/>
      <scheme val="minor"/>
    </font>
    <font>
      <u/>
      <sz val="10"/>
      <name val="Calibri"/>
      <family val="2"/>
      <scheme val="minor"/>
    </font>
    <font>
      <b/>
      <sz val="10"/>
      <color theme="1"/>
      <name val="Calibri"/>
      <family val="2"/>
      <scheme val="minor"/>
    </font>
    <font>
      <sz val="9"/>
      <color indexed="81"/>
      <name val="Tahoma"/>
      <family val="2"/>
    </font>
    <font>
      <b/>
      <sz val="9"/>
      <color indexed="81"/>
      <name val="Tahoma"/>
      <family val="2"/>
    </font>
    <font>
      <sz val="9"/>
      <name val="Calibri"/>
      <family val="2"/>
    </font>
    <font>
      <sz val="9"/>
      <color rgb="FF000000"/>
      <name val="Calibri"/>
      <family val="2"/>
    </font>
    <font>
      <sz val="10"/>
      <name val="Calibri"/>
      <family val="2"/>
    </font>
    <font>
      <sz val="10"/>
      <color rgb="FF000000"/>
      <name val="Calibri"/>
      <family val="2"/>
    </font>
    <font>
      <sz val="10.5"/>
      <color rgb="FF000000"/>
      <name val="Arial"/>
      <family val="2"/>
    </font>
    <font>
      <b/>
      <sz val="10"/>
      <color rgb="FF000000"/>
      <name val="Arial"/>
      <family val="2"/>
    </font>
    <font>
      <sz val="11"/>
      <color rgb="FF000000"/>
      <name val="Calibri"/>
      <family val="2"/>
    </font>
    <font>
      <sz val="9"/>
      <color theme="1"/>
      <name val="Calibri"/>
      <family val="2"/>
      <scheme val="minor"/>
    </font>
    <font>
      <sz val="9"/>
      <color theme="1"/>
      <name val="Calibri"/>
      <family val="2"/>
      <charset val="1"/>
    </font>
    <font>
      <b/>
      <sz val="9"/>
      <name val="Calibri"/>
      <family val="2"/>
    </font>
    <font>
      <sz val="9"/>
      <color rgb="FF222222"/>
      <name val="Arial"/>
      <family val="2"/>
    </font>
    <font>
      <b/>
      <sz val="9"/>
      <color rgb="FF000000"/>
      <name val="Calibri"/>
      <family val="2"/>
    </font>
    <font>
      <sz val="10"/>
      <color rgb="FF000000"/>
      <name val="Calibri"/>
      <family val="2"/>
    </font>
    <font>
      <sz val="12"/>
      <color rgb="FF000000"/>
      <name val="Arial Narrow"/>
      <family val="2"/>
    </font>
    <font>
      <sz val="10"/>
      <color rgb="FF000000"/>
      <name val="Calibri"/>
      <family val="2"/>
      <scheme val="minor"/>
    </font>
    <font>
      <sz val="10"/>
      <name val="Arial Narrow"/>
      <family val="2"/>
    </font>
    <font>
      <b/>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397DCF"/>
        <bgColor indexed="64"/>
      </patternFill>
    </fill>
    <fill>
      <patternFill patternType="solid">
        <fgColor theme="7"/>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6" tint="0.59999389629810485"/>
        <bgColor indexed="64"/>
      </patternFill>
    </fill>
  </fills>
  <borders count="18">
    <border>
      <left/>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41" fontId="1" fillId="0" borderId="0" applyFont="0" applyFill="0" applyBorder="0" applyAlignment="0" applyProtection="0"/>
  </cellStyleXfs>
  <cellXfs count="213">
    <xf numFmtId="0" fontId="0" fillId="0" borderId="0" xfId="0"/>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8" fillId="4" borderId="2" xfId="0" quotePrefix="1" applyFont="1" applyFill="1" applyBorder="1" applyAlignment="1">
      <alignment horizontal="center" vertical="center" wrapText="1"/>
    </xf>
    <xf numFmtId="0" fontId="2" fillId="5" borderId="2" xfId="0" applyFont="1" applyFill="1" applyBorder="1" applyAlignment="1" applyProtection="1">
      <alignment horizontal="center" vertical="center" wrapText="1"/>
    </xf>
    <xf numFmtId="49" fontId="10"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1" fillId="0" borderId="2" xfId="4" applyNumberFormat="1"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2" xfId="5" applyFont="1" applyBorder="1" applyAlignment="1" applyProtection="1">
      <alignment horizontal="center" vertical="center" wrapText="1"/>
    </xf>
    <xf numFmtId="9" fontId="11" fillId="0" borderId="2" xfId="4" applyFont="1" applyFill="1" applyBorder="1" applyAlignment="1" applyProtection="1">
      <alignment horizontal="center" vertical="center" wrapText="1"/>
    </xf>
    <xf numFmtId="0" fontId="11" fillId="0" borderId="4" xfId="4" applyNumberFormat="1" applyFont="1" applyFill="1" applyBorder="1" applyAlignment="1" applyProtection="1">
      <alignment horizontal="center" vertical="center" wrapText="1"/>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11" fillId="0" borderId="2" xfId="4" applyNumberFormat="1" applyFont="1" applyFill="1" applyBorder="1" applyAlignment="1" applyProtection="1">
      <alignment horizontal="center" vertical="center" wrapText="1"/>
    </xf>
    <xf numFmtId="1" fontId="11" fillId="0" borderId="2" xfId="4" applyNumberFormat="1" applyFont="1" applyFill="1" applyBorder="1" applyAlignment="1" applyProtection="1">
      <alignment horizontal="center" vertical="center" wrapText="1"/>
    </xf>
    <xf numFmtId="9" fontId="11" fillId="0" borderId="2" xfId="4" applyNumberFormat="1" applyFont="1" applyFill="1" applyBorder="1" applyAlignment="1">
      <alignment horizontal="center" vertical="center" wrapText="1"/>
    </xf>
    <xf numFmtId="6" fontId="1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left" vertical="center" wrapText="1"/>
    </xf>
    <xf numFmtId="9" fontId="11" fillId="0" borderId="2" xfId="0" applyNumberFormat="1" applyFont="1" applyBorder="1" applyAlignment="1" applyProtection="1">
      <alignment horizontal="left" vertical="center" wrapText="1"/>
    </xf>
    <xf numFmtId="9" fontId="11" fillId="0" borderId="2" xfId="4" applyFont="1" applyFill="1" applyBorder="1" applyAlignment="1">
      <alignment horizontal="center" vertical="center" wrapText="1"/>
    </xf>
    <xf numFmtId="2" fontId="11" fillId="0" borderId="2" xfId="3" applyNumberFormat="1" applyFont="1" applyFill="1" applyBorder="1" applyAlignment="1">
      <alignment horizontal="center" vertical="center" wrapText="1"/>
    </xf>
    <xf numFmtId="164" fontId="11" fillId="0" borderId="2" xfId="4" applyNumberFormat="1" applyFont="1" applyFill="1" applyBorder="1" applyAlignment="1" applyProtection="1">
      <alignment horizontal="center" vertical="center" wrapText="1"/>
    </xf>
    <xf numFmtId="9" fontId="11" fillId="0" borderId="2" xfId="0" applyNumberFormat="1" applyFont="1" applyFill="1" applyBorder="1" applyAlignment="1" applyProtection="1">
      <alignment horizontal="center" vertical="center" wrapText="1"/>
    </xf>
    <xf numFmtId="1" fontId="11" fillId="0" borderId="2" xfId="4" applyNumberFormat="1" applyFont="1" applyFill="1" applyBorder="1" applyAlignment="1">
      <alignment horizontal="center" vertical="center" wrapText="1"/>
    </xf>
    <xf numFmtId="49" fontId="14" fillId="0" borderId="2" xfId="0" applyNumberFormat="1" applyFont="1" applyBorder="1" applyAlignment="1" applyProtection="1">
      <alignment horizontal="justify" vertical="center" wrapText="1"/>
    </xf>
    <xf numFmtId="9" fontId="12" fillId="0" borderId="2" xfId="4"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3" applyNumberFormat="1" applyFont="1" applyFill="1" applyBorder="1" applyAlignment="1">
      <alignment horizontal="center" vertical="center" wrapText="1"/>
    </xf>
    <xf numFmtId="164" fontId="11" fillId="0" borderId="2" xfId="4" applyNumberFormat="1" applyFont="1" applyFill="1" applyBorder="1" applyAlignment="1">
      <alignment horizontal="center" vertical="center" wrapText="1"/>
    </xf>
    <xf numFmtId="1" fontId="11" fillId="0" borderId="2" xfId="2" applyNumberFormat="1" applyFont="1" applyFill="1" applyBorder="1" applyAlignment="1" applyProtection="1">
      <alignment horizontal="center" vertical="center" wrapText="1"/>
    </xf>
    <xf numFmtId="1" fontId="11" fillId="0" borderId="2" xfId="2" applyNumberFormat="1" applyFont="1" applyFill="1" applyBorder="1" applyAlignment="1">
      <alignment horizontal="center" vertical="center" wrapText="1"/>
    </xf>
    <xf numFmtId="2" fontId="11" fillId="0" borderId="2" xfId="4" applyNumberFormat="1" applyFont="1" applyFill="1" applyBorder="1" applyAlignment="1">
      <alignment horizontal="center" vertical="center" wrapText="1"/>
    </xf>
    <xf numFmtId="3" fontId="11" fillId="0" borderId="2" xfId="3" applyNumberFormat="1" applyFont="1" applyFill="1" applyBorder="1" applyAlignment="1" applyProtection="1">
      <alignment horizontal="center" vertical="center" wrapText="1"/>
    </xf>
    <xf numFmtId="3" fontId="11" fillId="0" borderId="2" xfId="4" applyNumberFormat="1" applyFont="1" applyFill="1" applyBorder="1" applyAlignment="1">
      <alignment horizontal="center" vertical="center" wrapText="1"/>
    </xf>
    <xf numFmtId="3" fontId="11" fillId="0" borderId="2" xfId="0" applyNumberFormat="1" applyFont="1" applyFill="1" applyBorder="1" applyAlignment="1" applyProtection="1">
      <alignment horizontal="center" vertical="center" wrapText="1"/>
    </xf>
    <xf numFmtId="0" fontId="15" fillId="0" borderId="2" xfId="0" applyFont="1" applyBorder="1" applyAlignment="1" applyProtection="1">
      <alignment vertical="center" wrapText="1"/>
    </xf>
    <xf numFmtId="3" fontId="11" fillId="0" borderId="2" xfId="3" applyNumberFormat="1" applyFont="1" applyFill="1" applyBorder="1" applyAlignment="1">
      <alignment horizontal="center" vertical="center" wrapText="1"/>
    </xf>
    <xf numFmtId="9" fontId="11" fillId="0" borderId="2" xfId="3" applyFont="1" applyFill="1" applyBorder="1" applyAlignment="1" applyProtection="1">
      <alignment horizontal="center" vertical="center" wrapText="1"/>
    </xf>
    <xf numFmtId="1" fontId="11" fillId="0" borderId="2" xfId="3" applyNumberFormat="1" applyFont="1" applyFill="1" applyBorder="1" applyAlignment="1" applyProtection="1">
      <alignment horizontal="center" vertical="center" wrapText="1"/>
    </xf>
    <xf numFmtId="0" fontId="11" fillId="0" borderId="2" xfId="3" applyNumberFormat="1" applyFont="1" applyFill="1" applyBorder="1" applyAlignment="1" applyProtection="1">
      <alignment horizontal="center" vertical="center" wrapText="1"/>
    </xf>
    <xf numFmtId="165" fontId="11" fillId="0" borderId="2" xfId="1" applyNumberFormat="1" applyFont="1" applyFill="1" applyBorder="1" applyAlignment="1" applyProtection="1">
      <alignment horizontal="center" vertical="center" wrapText="1"/>
    </xf>
    <xf numFmtId="9" fontId="11" fillId="0" borderId="2" xfId="3" applyFont="1" applyFill="1" applyBorder="1" applyAlignment="1">
      <alignment horizontal="center" vertical="center" wrapText="1"/>
    </xf>
    <xf numFmtId="0" fontId="10" fillId="0" borderId="2" xfId="0" applyFont="1" applyBorder="1" applyAlignment="1" applyProtection="1">
      <alignment horizontal="center" vertical="center" wrapText="1"/>
    </xf>
    <xf numFmtId="0" fontId="17" fillId="0" borderId="2" xfId="4" applyNumberFormat="1" applyFont="1" applyFill="1" applyBorder="1" applyAlignment="1" applyProtection="1">
      <alignment horizontal="center" vertical="center" wrapText="1"/>
    </xf>
    <xf numFmtId="166" fontId="17" fillId="0" borderId="2" xfId="6" applyNumberFormat="1" applyFont="1" applyBorder="1" applyAlignment="1" applyProtection="1">
      <alignment horizontal="center" vertical="center" wrapText="1"/>
    </xf>
    <xf numFmtId="0" fontId="18" fillId="0" borderId="2" xfId="4" applyNumberFormat="1" applyFont="1" applyFill="1" applyBorder="1" applyAlignment="1">
      <alignment horizontal="center" vertical="center" wrapText="1"/>
    </xf>
    <xf numFmtId="9" fontId="19" fillId="0" borderId="2" xfId="4" applyFont="1" applyFill="1" applyBorder="1" applyAlignment="1" applyProtection="1">
      <alignment horizontal="center" vertical="center" wrapText="1"/>
    </xf>
    <xf numFmtId="9" fontId="16" fillId="0" borderId="2" xfId="4" applyFont="1" applyFill="1" applyBorder="1" applyAlignment="1" applyProtection="1">
      <alignment horizontal="center" vertical="center" wrapText="1"/>
    </xf>
    <xf numFmtId="166" fontId="11" fillId="0" borderId="2" xfId="3" applyNumberFormat="1" applyFont="1" applyFill="1" applyBorder="1" applyAlignment="1" applyProtection="1">
      <alignment horizontal="center" vertical="center" wrapText="1"/>
    </xf>
    <xf numFmtId="9" fontId="21" fillId="0" borderId="2" xfId="4" applyFont="1" applyFill="1" applyBorder="1" applyAlignment="1" applyProtection="1">
      <alignment horizontal="center" vertical="center" wrapText="1"/>
    </xf>
    <xf numFmtId="4" fontId="11" fillId="0" borderId="2" xfId="4" applyNumberFormat="1" applyFont="1" applyFill="1" applyBorder="1" applyAlignment="1">
      <alignment horizontal="center" vertical="center" wrapText="1"/>
    </xf>
    <xf numFmtId="10" fontId="11" fillId="0" borderId="2" xfId="3" applyNumberFormat="1" applyFont="1" applyFill="1" applyBorder="1" applyAlignment="1" applyProtection="1">
      <alignment horizontal="center" vertical="center" wrapText="1"/>
    </xf>
    <xf numFmtId="9" fontId="11" fillId="0" borderId="2" xfId="4" quotePrefix="1" applyFont="1" applyFill="1" applyBorder="1" applyAlignment="1" applyProtection="1">
      <alignment horizontal="center" vertical="center" wrapText="1"/>
    </xf>
    <xf numFmtId="1" fontId="11" fillId="0" borderId="2" xfId="3" applyNumberFormat="1" applyFont="1" applyFill="1" applyBorder="1" applyAlignment="1">
      <alignment horizontal="center" vertical="center" wrapText="1"/>
    </xf>
    <xf numFmtId="166" fontId="18" fillId="0" borderId="2" xfId="3" applyNumberFormat="1" applyFont="1" applyFill="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11" fillId="0" borderId="2" xfId="2" applyNumberFormat="1" applyFont="1" applyFill="1" applyBorder="1" applyAlignment="1" applyProtection="1">
      <alignment horizontal="center" vertical="center" wrapText="1"/>
    </xf>
    <xf numFmtId="3" fontId="11" fillId="0" borderId="2" xfId="2" applyNumberFormat="1" applyFont="1" applyFill="1" applyBorder="1" applyAlignment="1" applyProtection="1">
      <alignment horizontal="center" vertical="center" wrapText="1"/>
    </xf>
    <xf numFmtId="0" fontId="22" fillId="0" borderId="2" xfId="0" applyNumberFormat="1" applyFont="1" applyFill="1" applyBorder="1" applyAlignment="1">
      <alignment horizontal="center" vertical="center" wrapText="1"/>
    </xf>
    <xf numFmtId="0" fontId="22" fillId="0" borderId="2" xfId="0" applyNumberFormat="1" applyFont="1" applyFill="1" applyBorder="1" applyAlignment="1" applyProtection="1">
      <alignment horizontal="center" vertical="center" wrapText="1"/>
    </xf>
    <xf numFmtId="9" fontId="11" fillId="0" borderId="2" xfId="4" applyNumberFormat="1"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9" fontId="3" fillId="0" borderId="2" xfId="3" applyFont="1" applyFill="1" applyBorder="1" applyAlignment="1">
      <alignment horizontal="center" vertical="center" wrapText="1"/>
    </xf>
    <xf numFmtId="9" fontId="3" fillId="0" borderId="2" xfId="4" applyFont="1" applyFill="1" applyBorder="1" applyAlignment="1">
      <alignment horizontal="center" vertical="center" wrapText="1"/>
    </xf>
    <xf numFmtId="9" fontId="3" fillId="0" borderId="2" xfId="0" applyNumberFormat="1" applyFont="1" applyFill="1" applyBorder="1" applyAlignment="1" applyProtection="1">
      <alignment horizontal="center" vertical="center" wrapText="1"/>
    </xf>
    <xf numFmtId="0" fontId="11" fillId="0" borderId="2" xfId="0" applyFont="1" applyBorder="1" applyAlignment="1" applyProtection="1">
      <alignment vertical="center" wrapText="1"/>
    </xf>
    <xf numFmtId="0" fontId="3" fillId="0" borderId="2" xfId="0" applyFont="1" applyBorder="1" applyAlignment="1" applyProtection="1">
      <alignment vertical="center" wrapText="1"/>
    </xf>
    <xf numFmtId="9" fontId="11" fillId="0" borderId="4" xfId="4" applyNumberFormat="1"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17" fillId="0" borderId="2" xfId="0" applyFont="1" applyFill="1" applyBorder="1" applyAlignment="1" applyProtection="1">
      <alignment horizontal="left" vertical="center" wrapText="1" indent="1"/>
    </xf>
    <xf numFmtId="0" fontId="3" fillId="2" borderId="0" xfId="0" applyFont="1" applyFill="1" applyAlignment="1" applyProtection="1">
      <alignment horizontal="center" vertical="center" wrapText="1"/>
    </xf>
    <xf numFmtId="0" fontId="5" fillId="2" borderId="0" xfId="0" applyFont="1" applyFill="1" applyAlignment="1" applyProtection="1">
      <alignment horizontal="center" vertical="center" wrapText="1"/>
    </xf>
    <xf numFmtId="0" fontId="3" fillId="0" borderId="5"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1" fontId="3" fillId="0" borderId="2" xfId="0" applyNumberFormat="1" applyFont="1" applyBorder="1" applyAlignment="1" applyProtection="1">
      <alignment horizontal="center" vertical="center" wrapText="1"/>
    </xf>
    <xf numFmtId="9" fontId="3" fillId="0" borderId="5" xfId="0" applyNumberFormat="1"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9" fontId="3" fillId="0" borderId="2" xfId="0" applyNumberFormat="1" applyFont="1" applyBorder="1" applyAlignment="1" applyProtection="1">
      <alignment horizontal="center" vertical="center" wrapText="1"/>
    </xf>
    <xf numFmtId="9" fontId="11" fillId="0" borderId="2" xfId="0" applyNumberFormat="1" applyFont="1" applyBorder="1" applyAlignment="1" applyProtection="1">
      <alignment horizontal="center" vertical="center" wrapText="1"/>
    </xf>
    <xf numFmtId="9" fontId="11" fillId="0" borderId="2" xfId="5" applyNumberFormat="1" applyFont="1" applyBorder="1" applyAlignment="1" applyProtection="1">
      <alignment horizontal="center" vertical="center" wrapText="1"/>
    </xf>
    <xf numFmtId="9" fontId="11" fillId="0" borderId="2" xfId="5" applyNumberFormat="1" applyFont="1" applyFill="1" applyBorder="1" applyAlignment="1" applyProtection="1">
      <alignment horizontal="center" vertical="center" wrapText="1"/>
    </xf>
    <xf numFmtId="1" fontId="11" fillId="0" borderId="2" xfId="0" applyNumberFormat="1" applyFont="1" applyBorder="1" applyAlignment="1" applyProtection="1">
      <alignment horizontal="center" vertical="center" wrapText="1"/>
    </xf>
    <xf numFmtId="0" fontId="11" fillId="0" borderId="2" xfId="5" applyFont="1" applyFill="1" applyBorder="1" applyAlignment="1" applyProtection="1">
      <alignment horizontal="center" vertical="center" wrapText="1"/>
    </xf>
    <xf numFmtId="0" fontId="30" fillId="0" borderId="0" xfId="0" applyFont="1" applyAlignment="1" applyProtection="1">
      <alignment wrapText="1"/>
      <protection locked="0"/>
    </xf>
    <xf numFmtId="0" fontId="32" fillId="0" borderId="0" xfId="0" applyFont="1" applyAlignment="1" applyProtection="1">
      <alignment wrapText="1"/>
      <protection locked="0"/>
    </xf>
    <xf numFmtId="0" fontId="0" fillId="2" borderId="0" xfId="0" applyFill="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9" fillId="0" borderId="9" xfId="0" applyFont="1" applyFill="1" applyBorder="1" applyAlignment="1" applyProtection="1">
      <alignment wrapText="1"/>
      <protection locked="0"/>
    </xf>
    <xf numFmtId="0" fontId="28" fillId="0" borderId="10" xfId="0" applyFont="1" applyFill="1" applyBorder="1" applyAlignment="1" applyProtection="1">
      <alignment wrapText="1"/>
      <protection locked="0"/>
    </xf>
    <xf numFmtId="0" fontId="11" fillId="0" borderId="8" xfId="0" applyFont="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29" fillId="0" borderId="11" xfId="0" applyFont="1" applyFill="1" applyBorder="1" applyAlignment="1" applyProtection="1">
      <alignment wrapText="1"/>
      <protection locked="0"/>
    </xf>
    <xf numFmtId="0" fontId="29" fillId="0" borderId="12" xfId="0" applyFont="1" applyFill="1" applyBorder="1" applyAlignment="1" applyProtection="1">
      <alignment wrapText="1"/>
      <protection locked="0"/>
    </xf>
    <xf numFmtId="0" fontId="30" fillId="0" borderId="5" xfId="0" applyFont="1" applyBorder="1" applyAlignment="1" applyProtection="1">
      <alignment wrapText="1"/>
      <protection locked="0"/>
    </xf>
    <xf numFmtId="0" fontId="31" fillId="0" borderId="5" xfId="0" applyFont="1" applyBorder="1" applyAlignment="1" applyProtection="1">
      <alignment wrapText="1"/>
      <protection locked="0"/>
    </xf>
    <xf numFmtId="0" fontId="33" fillId="0" borderId="0" xfId="0" applyFont="1" applyFill="1" applyAlignment="1" applyProtection="1">
      <alignment horizontal="center" vertical="center" wrapText="1"/>
      <protection locked="0"/>
    </xf>
    <xf numFmtId="0" fontId="33" fillId="0" borderId="5" xfId="0" applyFont="1" applyFill="1" applyBorder="1" applyAlignment="1" applyProtection="1">
      <alignment horizontal="center" vertical="center" wrapText="1"/>
      <protection locked="0"/>
    </xf>
    <xf numFmtId="0" fontId="27" fillId="0" borderId="5" xfId="0" applyFont="1" applyFill="1" applyBorder="1" applyAlignment="1" applyProtection="1">
      <alignment wrapText="1"/>
      <protection locked="0"/>
    </xf>
    <xf numFmtId="0" fontId="34" fillId="0" borderId="0" xfId="0" applyFont="1" applyFill="1" applyAlignment="1" applyProtection="1">
      <alignment wrapText="1"/>
      <protection locked="0"/>
    </xf>
    <xf numFmtId="0" fontId="27" fillId="0" borderId="6" xfId="0" applyFont="1" applyFill="1" applyBorder="1" applyAlignment="1" applyProtection="1">
      <alignment wrapText="1"/>
      <protection locked="0"/>
    </xf>
    <xf numFmtId="0" fontId="33" fillId="0" borderId="13" xfId="0" applyFont="1" applyFill="1" applyBorder="1" applyAlignment="1" applyProtection="1">
      <alignment horizontal="center" vertical="center" wrapText="1"/>
      <protection locked="0"/>
    </xf>
    <xf numFmtId="0" fontId="36" fillId="0" borderId="5" xfId="0" applyFont="1" applyFill="1" applyBorder="1" applyAlignment="1">
      <alignment wrapText="1"/>
    </xf>
    <xf numFmtId="0" fontId="36" fillId="0" borderId="0" xfId="0" applyFont="1" applyFill="1" applyAlignment="1">
      <alignment wrapText="1"/>
    </xf>
    <xf numFmtId="0" fontId="36" fillId="0" borderId="0" xfId="0" applyFont="1" applyFill="1" applyAlignment="1">
      <alignment vertical="center" wrapText="1"/>
    </xf>
    <xf numFmtId="0" fontId="21" fillId="0" borderId="5" xfId="0" applyFont="1" applyFill="1" applyBorder="1" applyAlignment="1" applyProtection="1">
      <alignment horizontal="center" vertical="center" wrapText="1"/>
      <protection locked="0"/>
    </xf>
    <xf numFmtId="0" fontId="27" fillId="0" borderId="0" xfId="0" applyFont="1" applyFill="1" applyBorder="1" applyAlignment="1" applyProtection="1">
      <alignment wrapText="1"/>
      <protection locked="0"/>
    </xf>
    <xf numFmtId="0" fontId="8" fillId="4" borderId="6"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protection locked="0"/>
    </xf>
    <xf numFmtId="9" fontId="3" fillId="0" borderId="5"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9" fontId="38" fillId="0" borderId="5" xfId="0" applyNumberFormat="1" applyFont="1" applyBorder="1" applyAlignment="1">
      <alignment horizontal="center" vertical="center" wrapText="1"/>
    </xf>
    <xf numFmtId="0" fontId="39" fillId="0" borderId="15" xfId="0" applyFont="1" applyBorder="1" applyAlignment="1">
      <alignment vertical="center" wrapText="1"/>
    </xf>
    <xf numFmtId="0" fontId="38" fillId="0" borderId="16" xfId="0" applyFont="1" applyBorder="1" applyAlignment="1">
      <alignment horizontal="center" vertical="center" wrapText="1"/>
    </xf>
    <xf numFmtId="0" fontId="38" fillId="0" borderId="5" xfId="0" applyFont="1" applyBorder="1" applyAlignment="1">
      <alignment horizontal="center" vertical="center" wrapText="1"/>
    </xf>
    <xf numFmtId="9" fontId="39" fillId="0" borderId="2" xfId="0" applyNumberFormat="1" applyFont="1" applyBorder="1" applyAlignment="1">
      <alignment horizontal="center" vertical="center" wrapText="1"/>
    </xf>
    <xf numFmtId="0" fontId="39" fillId="0" borderId="15" xfId="0" applyFont="1" applyBorder="1" applyAlignment="1">
      <alignment horizontal="center" vertical="center" wrapText="1"/>
    </xf>
    <xf numFmtId="0" fontId="40" fillId="0" borderId="5" xfId="0" applyFont="1" applyBorder="1" applyAlignment="1">
      <alignment horizontal="center" vertical="center" wrapText="1"/>
    </xf>
    <xf numFmtId="9" fontId="38" fillId="0" borderId="16"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11" fillId="7" borderId="2" xfId="0" applyFont="1" applyFill="1" applyBorder="1" applyAlignment="1" applyProtection="1">
      <alignment horizontal="center" vertical="center" wrapText="1"/>
    </xf>
    <xf numFmtId="9" fontId="11" fillId="7" borderId="2" xfId="4" applyFont="1" applyFill="1" applyBorder="1" applyAlignment="1" applyProtection="1">
      <alignment horizontal="center" vertical="center" wrapText="1"/>
    </xf>
    <xf numFmtId="0" fontId="41" fillId="0" borderId="2" xfId="0" applyFont="1" applyBorder="1" applyAlignment="1">
      <alignment vertical="center" wrapText="1"/>
    </xf>
    <xf numFmtId="9" fontId="3"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5" xfId="0" applyFont="1" applyBorder="1" applyAlignment="1" applyProtection="1">
      <alignment horizontal="center" vertical="top" wrapText="1"/>
      <protection locked="0"/>
    </xf>
    <xf numFmtId="0" fontId="3" fillId="7" borderId="5" xfId="0" applyFont="1" applyFill="1" applyBorder="1" applyAlignment="1">
      <alignment vertical="center" wrapText="1"/>
    </xf>
    <xf numFmtId="0" fontId="3" fillId="0" borderId="5" xfId="0" applyFont="1" applyFill="1" applyBorder="1" applyAlignment="1" applyProtection="1">
      <alignment horizontal="left" vertical="center" wrapText="1"/>
      <protection locked="0"/>
    </xf>
    <xf numFmtId="0" fontId="10" fillId="8" borderId="2" xfId="0" applyFont="1" applyFill="1" applyBorder="1" applyAlignment="1" applyProtection="1">
      <alignment horizontal="center" vertical="center" wrapText="1"/>
    </xf>
    <xf numFmtId="0" fontId="11" fillId="8" borderId="2" xfId="0" applyFont="1" applyFill="1" applyBorder="1" applyAlignment="1" applyProtection="1">
      <alignment horizontal="center" vertical="center" wrapText="1"/>
    </xf>
    <xf numFmtId="9" fontId="11" fillId="8" borderId="2" xfId="4" applyFont="1" applyFill="1" applyBorder="1" applyAlignment="1" applyProtection="1">
      <alignment horizontal="center" vertical="center" wrapText="1"/>
    </xf>
    <xf numFmtId="0" fontId="11" fillId="8" borderId="2" xfId="4" applyNumberFormat="1" applyFont="1" applyFill="1" applyBorder="1" applyAlignment="1">
      <alignment horizontal="center" vertical="center" wrapText="1"/>
    </xf>
    <xf numFmtId="0" fontId="11" fillId="8" borderId="2" xfId="0" applyNumberFormat="1" applyFont="1" applyFill="1" applyBorder="1" applyAlignment="1" applyProtection="1">
      <alignment horizontal="center" vertical="center" wrapText="1"/>
    </xf>
    <xf numFmtId="0" fontId="11" fillId="8" borderId="2" xfId="5" applyFont="1" applyFill="1" applyBorder="1" applyAlignment="1" applyProtection="1">
      <alignment horizontal="center" vertical="center" wrapText="1"/>
    </xf>
    <xf numFmtId="0" fontId="11" fillId="8" borderId="4" xfId="4" applyNumberFormat="1"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33" fillId="8" borderId="5" xfId="0" applyFont="1" applyFill="1" applyBorder="1" applyAlignment="1" applyProtection="1">
      <alignment horizontal="center" vertical="center" wrapText="1"/>
      <protection locked="0"/>
    </xf>
    <xf numFmtId="0" fontId="3" fillId="8" borderId="8" xfId="0" applyFont="1" applyFill="1" applyBorder="1" applyAlignment="1" applyProtection="1">
      <alignment horizontal="center" vertical="center" wrapText="1"/>
      <protection locked="0"/>
    </xf>
    <xf numFmtId="0" fontId="3" fillId="8" borderId="5" xfId="0" applyFont="1" applyFill="1" applyBorder="1" applyAlignment="1">
      <alignment horizontal="center" vertical="center" wrapText="1"/>
    </xf>
    <xf numFmtId="0" fontId="3" fillId="8" borderId="0" xfId="0" applyFont="1" applyFill="1" applyAlignment="1">
      <alignment horizontal="center" vertical="center" wrapText="1"/>
    </xf>
    <xf numFmtId="0" fontId="10" fillId="9" borderId="2" xfId="0" applyFont="1" applyFill="1" applyBorder="1" applyAlignment="1" applyProtection="1">
      <alignment horizontal="center" vertical="center" wrapText="1"/>
    </xf>
    <xf numFmtId="0" fontId="11" fillId="9" borderId="2" xfId="0" applyFont="1" applyFill="1" applyBorder="1" applyAlignment="1" applyProtection="1">
      <alignment horizontal="center" vertical="center" wrapText="1"/>
    </xf>
    <xf numFmtId="0" fontId="11" fillId="9" borderId="2" xfId="3" applyNumberFormat="1" applyFont="1" applyFill="1" applyBorder="1" applyAlignment="1" applyProtection="1">
      <alignment horizontal="center" vertical="center" wrapText="1"/>
    </xf>
    <xf numFmtId="0" fontId="11" fillId="9" borderId="2" xfId="4" applyNumberFormat="1" applyFont="1" applyFill="1" applyBorder="1" applyAlignment="1">
      <alignment horizontal="center" vertical="center" wrapText="1"/>
    </xf>
    <xf numFmtId="0" fontId="11" fillId="9" borderId="2" xfId="0" applyNumberFormat="1" applyFont="1" applyFill="1" applyBorder="1" applyAlignment="1" applyProtection="1">
      <alignment horizontal="center" vertical="center" wrapText="1"/>
    </xf>
    <xf numFmtId="0" fontId="11" fillId="9" borderId="2" xfId="5" applyFont="1" applyFill="1" applyBorder="1" applyAlignment="1" applyProtection="1">
      <alignment horizontal="center" vertical="center" wrapText="1"/>
    </xf>
    <xf numFmtId="9" fontId="11" fillId="9" borderId="2" xfId="4" applyFont="1" applyFill="1" applyBorder="1" applyAlignment="1" applyProtection="1">
      <alignment horizontal="center" vertical="center" wrapText="1"/>
    </xf>
    <xf numFmtId="0" fontId="11" fillId="9" borderId="4" xfId="4" applyNumberFormat="1" applyFont="1" applyFill="1" applyBorder="1" applyAlignment="1" applyProtection="1">
      <alignment horizontal="center" vertical="center" wrapText="1"/>
    </xf>
    <xf numFmtId="0" fontId="3" fillId="9" borderId="5" xfId="0" applyFont="1" applyFill="1" applyBorder="1" applyAlignment="1" applyProtection="1">
      <alignment horizontal="center" vertical="center" wrapText="1"/>
    </xf>
    <xf numFmtId="0" fontId="36" fillId="9" borderId="0" xfId="0" applyFont="1" applyFill="1" applyAlignment="1">
      <alignment wrapText="1"/>
    </xf>
    <xf numFmtId="0" fontId="3" fillId="9" borderId="8" xfId="0" applyFont="1" applyFill="1" applyBorder="1" applyAlignment="1" applyProtection="1">
      <alignment horizontal="center" vertical="center" wrapText="1"/>
      <protection locked="0"/>
    </xf>
    <xf numFmtId="0" fontId="3" fillId="9" borderId="5" xfId="0" applyFont="1" applyFill="1" applyBorder="1" applyAlignment="1">
      <alignment horizontal="center" vertical="center" wrapText="1"/>
    </xf>
    <xf numFmtId="0" fontId="3" fillId="9" borderId="0" xfId="0" applyFont="1" applyFill="1" applyAlignment="1">
      <alignment horizontal="center" vertical="center" wrapText="1"/>
    </xf>
    <xf numFmtId="166" fontId="3" fillId="0" borderId="5" xfId="0" applyNumberFormat="1" applyFont="1" applyBorder="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10" fontId="3" fillId="0" borderId="5" xfId="0" applyNumberFormat="1" applyFont="1" applyBorder="1" applyAlignment="1" applyProtection="1">
      <alignment horizontal="center" vertical="center" wrapText="1"/>
      <protection locked="0"/>
    </xf>
    <xf numFmtId="0" fontId="23" fillId="6" borderId="5" xfId="0" applyFont="1"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36" fillId="0" borderId="17" xfId="0" applyFont="1" applyFill="1" applyBorder="1" applyAlignment="1">
      <alignment wrapText="1"/>
    </xf>
    <xf numFmtId="0" fontId="10" fillId="6"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4" applyNumberFormat="1" applyFont="1" applyFill="1" applyBorder="1" applyAlignment="1">
      <alignment horizontal="center" vertical="center" wrapText="1"/>
    </xf>
    <xf numFmtId="9" fontId="11" fillId="6" borderId="2" xfId="4" applyFont="1" applyFill="1" applyBorder="1" applyAlignment="1">
      <alignment horizontal="center" vertical="center" wrapText="1"/>
    </xf>
    <xf numFmtId="0" fontId="33" fillId="6" borderId="5"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5" xfId="0" applyFont="1" applyFill="1" applyBorder="1" applyAlignment="1">
      <alignment horizontal="center" vertical="center" wrapText="1"/>
    </xf>
    <xf numFmtId="0" fontId="11" fillId="6" borderId="2" xfId="5" applyFont="1" applyFill="1" applyBorder="1" applyAlignment="1">
      <alignment horizontal="center" vertical="center" wrapText="1"/>
    </xf>
    <xf numFmtId="0" fontId="11" fillId="6" borderId="4" xfId="4" applyNumberFormat="1" applyFont="1" applyFill="1" applyBorder="1" applyAlignment="1">
      <alignment horizontal="center" vertical="center" wrapText="1"/>
    </xf>
    <xf numFmtId="0" fontId="36" fillId="6" borderId="0" xfId="0" applyFont="1" applyFill="1" applyAlignment="1">
      <alignment wrapText="1"/>
    </xf>
    <xf numFmtId="0" fontId="26" fillId="0" borderId="2" xfId="0" applyFont="1" applyFill="1" applyBorder="1" applyAlignment="1" applyProtection="1">
      <alignment vertical="center" wrapText="1"/>
      <protection locked="0"/>
    </xf>
    <xf numFmtId="0" fontId="42" fillId="10" borderId="5" xfId="0" applyFont="1" applyFill="1" applyBorder="1" applyAlignment="1" applyProtection="1">
      <alignment horizontal="center" vertical="center" wrapText="1"/>
      <protection locked="0"/>
    </xf>
    <xf numFmtId="0" fontId="28" fillId="0" borderId="10" xfId="0" applyFont="1" applyFill="1" applyBorder="1" applyAlignment="1" applyProtection="1">
      <alignment horizontal="center" vertical="center" wrapText="1"/>
      <protection locked="0"/>
    </xf>
    <xf numFmtId="0" fontId="28" fillId="0" borderId="10" xfId="0" applyFont="1" applyFill="1" applyBorder="1" applyAlignment="1" applyProtection="1">
      <alignment vertical="center" wrapText="1"/>
      <protection locked="0"/>
    </xf>
    <xf numFmtId="0" fontId="27" fillId="0" borderId="5"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protection locked="0"/>
    </xf>
    <xf numFmtId="0" fontId="3" fillId="0" borderId="5" xfId="0" applyFont="1" applyFill="1" applyBorder="1" applyAlignment="1">
      <alignment horizontal="left" vertical="center" wrapText="1"/>
    </xf>
    <xf numFmtId="10" fontId="3" fillId="0" borderId="5" xfId="0" applyNumberFormat="1" applyFont="1" applyFill="1" applyBorder="1" applyAlignment="1">
      <alignment horizontal="center" vertical="center" wrapText="1"/>
    </xf>
    <xf numFmtId="0" fontId="3" fillId="11" borderId="5" xfId="0" applyFont="1" applyFill="1" applyBorder="1" applyAlignment="1">
      <alignment horizontal="justify" vertical="center" wrapText="1"/>
    </xf>
    <xf numFmtId="0" fontId="2" fillId="4" borderId="2" xfId="0"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7" fillId="3" borderId="2" xfId="0" applyFont="1" applyFill="1" applyBorder="1" applyAlignment="1">
      <alignment horizontal="center" vertical="center" wrapText="1"/>
    </xf>
    <xf numFmtId="14" fontId="2" fillId="4" borderId="2" xfId="0" applyNumberFormat="1" applyFont="1" applyFill="1" applyBorder="1" applyAlignment="1" applyProtection="1">
      <alignment horizontal="center" vertical="center" wrapText="1"/>
    </xf>
    <xf numFmtId="0" fontId="8" fillId="4" borderId="14" xfId="0" applyFont="1" applyFill="1" applyBorder="1" applyAlignment="1" applyProtection="1">
      <alignment horizontal="center" vertical="center" wrapText="1"/>
    </xf>
    <xf numFmtId="0" fontId="23" fillId="6" borderId="5" xfId="0" applyFont="1" applyFill="1" applyBorder="1" applyAlignment="1">
      <alignment horizontal="center" vertical="center" wrapText="1"/>
    </xf>
    <xf numFmtId="0" fontId="8" fillId="4" borderId="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cellXfs>
  <cellStyles count="8">
    <cellStyle name="Millares" xfId="1" builtinId="3"/>
    <cellStyle name="Millares [0]" xfId="2" builtinId="6"/>
    <cellStyle name="Millares [0] 2" xfId="7" xr:uid="{00000000-0005-0000-0000-000002000000}"/>
    <cellStyle name="Normal" xfId="0" builtinId="0"/>
    <cellStyle name="Normal 2 3" xfId="5" xr:uid="{00000000-0005-0000-0000-000004000000}"/>
    <cellStyle name="Normal 7" xfId="6" xr:uid="{00000000-0005-0000-0000-000005000000}"/>
    <cellStyle name="Porcentaje" xfId="3" builtinId="5"/>
    <cellStyle name="Porcentaje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923475</xdr:colOff>
      <xdr:row>0</xdr:row>
      <xdr:rowOff>0</xdr:rowOff>
    </xdr:from>
    <xdr:to>
      <xdr:col>7</xdr:col>
      <xdr:colOff>93911</xdr:colOff>
      <xdr:row>2</xdr:row>
      <xdr:rowOff>238125</xdr:rowOff>
    </xdr:to>
    <xdr:pic>
      <xdr:nvPicPr>
        <xdr:cNvPr id="2" name="2 Imagen">
          <a:extLst>
            <a:ext uri="{FF2B5EF4-FFF2-40B4-BE49-F238E27FC236}">
              <a16:creationId xmlns:a16="http://schemas.microsoft.com/office/drawing/2014/main" id="{721601A8-CE95-45E9-B531-65824ADC2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075" y="0"/>
          <a:ext cx="3094736" cy="1019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saludcol-my.sharepoint.com/Users/GERENTE/Desktop/MINSALUD%202021/PES/PLAN%20SECTORIAL%20SALUD%20Y%20PROTECCION%20SOCIAL%20para%202020%20CONSOLIDADO%20COVID%20Junio%202020%20actualizaci&#243;n%20Sinerg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L194"/>
  <sheetViews>
    <sheetView tabSelected="1" topLeftCell="AI7" zoomScale="80" zoomScaleNormal="80" workbookViewId="0">
      <pane ySplit="1" topLeftCell="A8" activePane="bottomLeft" state="frozen"/>
      <selection pane="bottomLeft" activeCell="AL67" sqref="AL67"/>
    </sheetView>
  </sheetViews>
  <sheetFormatPr baseColWidth="10" defaultColWidth="11.42578125" defaultRowHeight="12.75" x14ac:dyDescent="0.25"/>
  <cols>
    <col min="1" max="1" width="1.7109375" style="1" customWidth="1"/>
    <col min="2" max="2" width="18.85546875" style="1" customWidth="1"/>
    <col min="3" max="3" width="17.28515625" style="1" customWidth="1"/>
    <col min="4" max="4" width="11" style="1" customWidth="1"/>
    <col min="5" max="5" width="25.42578125" style="1" customWidth="1"/>
    <col min="6" max="6" width="19.140625" style="1" customWidth="1"/>
    <col min="7" max="7" width="14.28515625" style="1" customWidth="1"/>
    <col min="8" max="8" width="15.42578125" style="1" customWidth="1"/>
    <col min="9" max="9" width="13.140625" style="1" customWidth="1"/>
    <col min="10" max="10" width="19.5703125" style="1" customWidth="1"/>
    <col min="11" max="11" width="22.42578125" style="1" customWidth="1"/>
    <col min="12" max="14" width="18.7109375" style="1" customWidth="1"/>
    <col min="15" max="15" width="33.42578125" style="1" customWidth="1"/>
    <col min="16" max="16" width="35" style="1" customWidth="1"/>
    <col min="17" max="17" width="18.42578125" style="1" customWidth="1"/>
    <col min="18" max="18" width="12.85546875" style="1" bestFit="1" customWidth="1"/>
    <col min="19" max="19" width="13.140625" style="1" customWidth="1"/>
    <col min="20" max="20" width="12.85546875" style="1" bestFit="1" customWidth="1"/>
    <col min="21" max="21" width="13.140625" style="1" customWidth="1"/>
    <col min="22" max="22" width="20.5703125" style="1" customWidth="1"/>
    <col min="23" max="23" width="20.7109375" style="2" customWidth="1"/>
    <col min="24" max="24" width="14" style="2" customWidth="1"/>
    <col min="25" max="25" width="15.42578125" style="2" customWidth="1"/>
    <col min="26" max="26" width="24.85546875" style="2" customWidth="1"/>
    <col min="27" max="27" width="20.140625" style="1" customWidth="1"/>
    <col min="28" max="28" width="17.28515625" style="84" customWidth="1"/>
    <col min="29" max="29" width="77.140625" style="113" customWidth="1"/>
    <col min="30" max="30" width="25.85546875" style="89" customWidth="1"/>
    <col min="31" max="31" width="20.140625" style="1" customWidth="1"/>
    <col min="32" max="32" width="18.42578125" style="1" customWidth="1"/>
    <col min="33" max="33" width="70" style="1" customWidth="1"/>
    <col min="34" max="34" width="23.5703125" style="1" customWidth="1"/>
    <col min="35" max="35" width="69.140625" style="1" customWidth="1"/>
    <col min="36" max="37" width="46.5703125" style="1" customWidth="1"/>
    <col min="38" max="38" width="57.5703125" style="1" customWidth="1"/>
    <col min="39" max="16384" width="11.42578125" style="1"/>
  </cols>
  <sheetData>
    <row r="1" spans="2:38" ht="37.5" customHeight="1" x14ac:dyDescent="0.25"/>
    <row r="2" spans="2:38" s="3" customFormat="1" ht="24" customHeight="1" x14ac:dyDescent="0.25">
      <c r="B2" s="202"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85"/>
      <c r="AC2" s="113"/>
      <c r="AD2" s="90"/>
    </row>
    <row r="3" spans="2:38" ht="30.75" customHeight="1" x14ac:dyDescent="0.25">
      <c r="E3" s="4"/>
      <c r="F3" s="4"/>
      <c r="G3" s="4"/>
      <c r="H3" s="4"/>
      <c r="I3" s="4"/>
      <c r="J3" s="4"/>
      <c r="K3" s="4"/>
      <c r="L3" s="4"/>
      <c r="M3" s="4"/>
      <c r="N3" s="4"/>
      <c r="O3" s="4"/>
      <c r="P3" s="4"/>
      <c r="Q3" s="4"/>
      <c r="R3" s="4"/>
      <c r="S3" s="4"/>
      <c r="T3" s="4"/>
      <c r="U3" s="4"/>
      <c r="V3" s="4"/>
      <c r="W3" s="5"/>
      <c r="X3" s="5"/>
      <c r="Y3" s="5"/>
      <c r="Z3" s="5"/>
      <c r="AA3" s="4"/>
    </row>
    <row r="4" spans="2:38" ht="30" customHeight="1" x14ac:dyDescent="0.25">
      <c r="E4" s="6"/>
      <c r="F4" s="6"/>
      <c r="G4" s="6"/>
      <c r="H4" s="6"/>
      <c r="I4" s="6"/>
      <c r="J4" s="6"/>
      <c r="K4" s="6"/>
      <c r="L4" s="6"/>
      <c r="M4" s="6"/>
      <c r="N4" s="6"/>
      <c r="O4" s="7"/>
    </row>
    <row r="5" spans="2:38" ht="39" customHeight="1" x14ac:dyDescent="0.25">
      <c r="B5" s="204" t="s">
        <v>1</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row>
    <row r="6" spans="2:38" s="102" customFormat="1" ht="34.5" customHeight="1" x14ac:dyDescent="0.25">
      <c r="B6" s="201" t="s">
        <v>2</v>
      </c>
      <c r="C6" s="201" t="s">
        <v>3</v>
      </c>
      <c r="D6" s="201" t="s">
        <v>4</v>
      </c>
      <c r="E6" s="201" t="s">
        <v>5</v>
      </c>
      <c r="F6" s="201" t="s">
        <v>6</v>
      </c>
      <c r="G6" s="201" t="s">
        <v>7</v>
      </c>
      <c r="H6" s="201" t="s">
        <v>8</v>
      </c>
      <c r="I6" s="201" t="s">
        <v>9</v>
      </c>
      <c r="J6" s="201" t="s">
        <v>10</v>
      </c>
      <c r="K6" s="201" t="s">
        <v>11</v>
      </c>
      <c r="L6" s="201" t="s">
        <v>12</v>
      </c>
      <c r="M6" s="205" t="s">
        <v>13</v>
      </c>
      <c r="N6" s="201" t="s">
        <v>14</v>
      </c>
      <c r="O6" s="201" t="s">
        <v>15</v>
      </c>
      <c r="P6" s="201" t="s">
        <v>16</v>
      </c>
      <c r="Q6" s="208" t="s">
        <v>17</v>
      </c>
      <c r="R6" s="208" t="s">
        <v>18</v>
      </c>
      <c r="S6" s="208"/>
      <c r="T6" s="208"/>
      <c r="U6" s="208"/>
      <c r="V6" s="208"/>
      <c r="W6" s="209" t="s">
        <v>19</v>
      </c>
      <c r="X6" s="209"/>
      <c r="Y6" s="209"/>
      <c r="Z6" s="209"/>
      <c r="AA6" s="178" t="s">
        <v>20</v>
      </c>
      <c r="AB6" s="208" t="s">
        <v>21</v>
      </c>
      <c r="AC6" s="211" t="s">
        <v>22</v>
      </c>
      <c r="AD6" s="212"/>
      <c r="AE6" s="206" t="s">
        <v>23</v>
      </c>
      <c r="AF6" s="206"/>
      <c r="AG6" s="206"/>
      <c r="AH6" s="206"/>
      <c r="AI6" s="206"/>
      <c r="AJ6" s="206"/>
      <c r="AK6" s="206"/>
    </row>
    <row r="7" spans="2:38" s="102" customFormat="1" ht="87" customHeight="1" x14ac:dyDescent="0.25">
      <c r="B7" s="201"/>
      <c r="C7" s="201"/>
      <c r="D7" s="201"/>
      <c r="E7" s="201"/>
      <c r="F7" s="201"/>
      <c r="G7" s="201"/>
      <c r="H7" s="201"/>
      <c r="I7" s="201"/>
      <c r="J7" s="201"/>
      <c r="K7" s="201"/>
      <c r="L7" s="201"/>
      <c r="M7" s="205"/>
      <c r="N7" s="201"/>
      <c r="O7" s="201"/>
      <c r="P7" s="201"/>
      <c r="Q7" s="208"/>
      <c r="R7" s="179">
        <v>2019</v>
      </c>
      <c r="S7" s="179">
        <v>2020</v>
      </c>
      <c r="T7" s="179">
        <v>2021</v>
      </c>
      <c r="U7" s="179">
        <v>2022</v>
      </c>
      <c r="V7" s="8" t="s">
        <v>24</v>
      </c>
      <c r="W7" s="9" t="s">
        <v>25</v>
      </c>
      <c r="X7" s="9" t="s">
        <v>26</v>
      </c>
      <c r="Y7" s="9" t="s">
        <v>27</v>
      </c>
      <c r="Z7" s="9" t="s">
        <v>28</v>
      </c>
      <c r="AA7" s="179">
        <v>2021</v>
      </c>
      <c r="AB7" s="210"/>
      <c r="AC7" s="103" t="s">
        <v>29</v>
      </c>
      <c r="AD7" s="103" t="s">
        <v>30</v>
      </c>
      <c r="AE7" s="124" t="s">
        <v>31</v>
      </c>
      <c r="AF7" s="124" t="s">
        <v>32</v>
      </c>
      <c r="AG7" s="125" t="s">
        <v>29</v>
      </c>
      <c r="AH7" s="124" t="s">
        <v>33</v>
      </c>
      <c r="AI7" s="125" t="s">
        <v>34</v>
      </c>
      <c r="AJ7" s="124" t="s">
        <v>30</v>
      </c>
      <c r="AK7" s="124" t="s">
        <v>35</v>
      </c>
      <c r="AL7" s="193" t="s">
        <v>1131</v>
      </c>
    </row>
    <row r="8" spans="2:38" s="2" customFormat="1" ht="102" hidden="1" x14ac:dyDescent="0.25">
      <c r="B8" s="10" t="s">
        <v>36</v>
      </c>
      <c r="C8" s="11" t="s">
        <v>37</v>
      </c>
      <c r="D8" s="11" t="s">
        <v>38</v>
      </c>
      <c r="E8" s="11" t="s">
        <v>39</v>
      </c>
      <c r="F8" s="11" t="s">
        <v>40</v>
      </c>
      <c r="G8" s="11" t="s">
        <v>41</v>
      </c>
      <c r="H8" s="11" t="s">
        <v>42</v>
      </c>
      <c r="I8" s="11" t="s">
        <v>43</v>
      </c>
      <c r="J8" s="11" t="s">
        <v>44</v>
      </c>
      <c r="K8" s="11" t="s">
        <v>45</v>
      </c>
      <c r="L8" s="11" t="s">
        <v>46</v>
      </c>
      <c r="M8" s="11" t="s">
        <v>45</v>
      </c>
      <c r="N8" s="11" t="s">
        <v>47</v>
      </c>
      <c r="O8" s="11" t="s">
        <v>48</v>
      </c>
      <c r="P8" s="11" t="s">
        <v>49</v>
      </c>
      <c r="Q8" s="12" t="s">
        <v>50</v>
      </c>
      <c r="R8" s="13"/>
      <c r="S8" s="13">
        <v>1</v>
      </c>
      <c r="T8" s="13"/>
      <c r="U8" s="13"/>
      <c r="V8" s="14">
        <v>1</v>
      </c>
      <c r="W8" s="15" t="s">
        <v>51</v>
      </c>
      <c r="X8" s="96"/>
      <c r="Y8" s="96"/>
      <c r="Z8" s="16" t="s">
        <v>52</v>
      </c>
      <c r="AA8" s="20">
        <f>+T8</f>
        <v>0</v>
      </c>
      <c r="AB8" s="75"/>
      <c r="AC8" s="114" t="s">
        <v>53</v>
      </c>
      <c r="AD8" s="104" t="s">
        <v>54</v>
      </c>
      <c r="AE8" s="19"/>
      <c r="AF8" s="19"/>
      <c r="AG8" s="19"/>
      <c r="AH8" s="19"/>
      <c r="AI8" s="19"/>
      <c r="AJ8" s="19"/>
      <c r="AK8" s="19"/>
    </row>
    <row r="9" spans="2:38" s="2" customFormat="1" ht="102" hidden="1" x14ac:dyDescent="0.25">
      <c r="B9" s="10" t="s">
        <v>36</v>
      </c>
      <c r="C9" s="11" t="s">
        <v>37</v>
      </c>
      <c r="D9" s="11" t="s">
        <v>38</v>
      </c>
      <c r="E9" s="11" t="s">
        <v>39</v>
      </c>
      <c r="F9" s="11" t="s">
        <v>40</v>
      </c>
      <c r="G9" s="11" t="s">
        <v>41</v>
      </c>
      <c r="H9" s="11" t="s">
        <v>42</v>
      </c>
      <c r="I9" s="11" t="s">
        <v>43</v>
      </c>
      <c r="J9" s="11" t="s">
        <v>44</v>
      </c>
      <c r="K9" s="11" t="s">
        <v>45</v>
      </c>
      <c r="L9" s="11" t="s">
        <v>46</v>
      </c>
      <c r="M9" s="11" t="s">
        <v>45</v>
      </c>
      <c r="N9" s="11" t="s">
        <v>47</v>
      </c>
      <c r="O9" s="11" t="s">
        <v>48</v>
      </c>
      <c r="P9" s="11" t="s">
        <v>49</v>
      </c>
      <c r="Q9" s="12" t="s">
        <v>50</v>
      </c>
      <c r="R9" s="13"/>
      <c r="S9" s="13"/>
      <c r="T9" s="13">
        <v>1</v>
      </c>
      <c r="U9" s="13"/>
      <c r="V9" s="14">
        <v>1</v>
      </c>
      <c r="W9" s="15" t="s">
        <v>55</v>
      </c>
      <c r="X9" s="96"/>
      <c r="Y9" s="97" t="s">
        <v>56</v>
      </c>
      <c r="Z9" s="16" t="s">
        <v>57</v>
      </c>
      <c r="AA9" s="20">
        <f t="shared" ref="AA9:AA15" si="0">+T9</f>
        <v>1</v>
      </c>
      <c r="AB9" s="75"/>
      <c r="AC9" s="114" t="s">
        <v>58</v>
      </c>
      <c r="AD9" s="104"/>
      <c r="AE9" s="19"/>
      <c r="AF9" s="19"/>
      <c r="AG9" s="19"/>
      <c r="AH9" s="19"/>
      <c r="AI9" s="19"/>
      <c r="AJ9" s="19"/>
      <c r="AK9" s="19"/>
    </row>
    <row r="10" spans="2:38" s="2" customFormat="1" ht="89.25" hidden="1" x14ac:dyDescent="0.25">
      <c r="B10" s="10" t="s">
        <v>36</v>
      </c>
      <c r="C10" s="11" t="s">
        <v>59</v>
      </c>
      <c r="D10" s="11" t="s">
        <v>60</v>
      </c>
      <c r="E10" s="11" t="s">
        <v>61</v>
      </c>
      <c r="F10" s="11" t="s">
        <v>40</v>
      </c>
      <c r="G10" s="11" t="s">
        <v>41</v>
      </c>
      <c r="H10" s="11" t="s">
        <v>42</v>
      </c>
      <c r="I10" s="11" t="s">
        <v>43</v>
      </c>
      <c r="J10" s="11" t="s">
        <v>44</v>
      </c>
      <c r="K10" s="11" t="s">
        <v>45</v>
      </c>
      <c r="L10" s="11" t="s">
        <v>46</v>
      </c>
      <c r="M10" s="11" t="s">
        <v>45</v>
      </c>
      <c r="N10" s="11" t="s">
        <v>47</v>
      </c>
      <c r="O10" s="11" t="s">
        <v>62</v>
      </c>
      <c r="P10" s="11" t="s">
        <v>63</v>
      </c>
      <c r="Q10" s="12" t="s">
        <v>50</v>
      </c>
      <c r="R10" s="13"/>
      <c r="S10" s="13">
        <v>1</v>
      </c>
      <c r="T10" s="13">
        <v>1</v>
      </c>
      <c r="U10" s="13"/>
      <c r="V10" s="14">
        <v>1</v>
      </c>
      <c r="W10" s="11" t="s">
        <v>64</v>
      </c>
      <c r="X10" s="96"/>
      <c r="Y10" s="96" t="s">
        <v>56</v>
      </c>
      <c r="Z10" s="16" t="s">
        <v>65</v>
      </c>
      <c r="AA10" s="20">
        <v>1</v>
      </c>
      <c r="AB10" s="91">
        <v>1</v>
      </c>
      <c r="AC10" s="114" t="s">
        <v>66</v>
      </c>
      <c r="AD10" s="104"/>
      <c r="AE10" s="19"/>
      <c r="AF10" s="19"/>
      <c r="AG10" s="19"/>
      <c r="AH10" s="19"/>
      <c r="AI10" s="19"/>
      <c r="AJ10" s="19"/>
      <c r="AK10" s="19"/>
    </row>
    <row r="11" spans="2:38" s="2" customFormat="1" ht="102" hidden="1" x14ac:dyDescent="0.25">
      <c r="B11" s="10" t="s">
        <v>36</v>
      </c>
      <c r="C11" s="11" t="s">
        <v>37</v>
      </c>
      <c r="D11" s="11" t="s">
        <v>38</v>
      </c>
      <c r="E11" s="11" t="s">
        <v>39</v>
      </c>
      <c r="F11" s="11" t="s">
        <v>40</v>
      </c>
      <c r="G11" s="11" t="s">
        <v>41</v>
      </c>
      <c r="H11" s="11" t="s">
        <v>42</v>
      </c>
      <c r="I11" s="11" t="s">
        <v>43</v>
      </c>
      <c r="J11" s="11" t="s">
        <v>44</v>
      </c>
      <c r="K11" s="11" t="s">
        <v>45</v>
      </c>
      <c r="L11" s="11" t="s">
        <v>46</v>
      </c>
      <c r="M11" s="11" t="s">
        <v>45</v>
      </c>
      <c r="N11" s="11" t="s">
        <v>47</v>
      </c>
      <c r="O11" s="11" t="s">
        <v>62</v>
      </c>
      <c r="P11" s="11" t="s">
        <v>63</v>
      </c>
      <c r="Q11" s="12" t="s">
        <v>50</v>
      </c>
      <c r="R11" s="13"/>
      <c r="S11" s="13"/>
      <c r="T11" s="13"/>
      <c r="U11" s="13">
        <v>1</v>
      </c>
      <c r="V11" s="14">
        <v>1</v>
      </c>
      <c r="W11" s="11" t="s">
        <v>67</v>
      </c>
      <c r="X11" s="11"/>
      <c r="Y11" s="95"/>
      <c r="Z11" s="16" t="s">
        <v>68</v>
      </c>
      <c r="AA11" s="20">
        <f t="shared" si="0"/>
        <v>0</v>
      </c>
      <c r="AB11" s="75"/>
      <c r="AC11" s="114" t="s">
        <v>69</v>
      </c>
      <c r="AD11" s="104"/>
      <c r="AE11" s="19"/>
      <c r="AF11" s="19"/>
      <c r="AG11" s="19"/>
      <c r="AH11" s="19"/>
      <c r="AI11" s="19"/>
      <c r="AJ11" s="19"/>
      <c r="AK11" s="19"/>
    </row>
    <row r="12" spans="2:38" s="2" customFormat="1" ht="143.25" hidden="1" customHeight="1" x14ac:dyDescent="0.25">
      <c r="B12" s="10" t="s">
        <v>36</v>
      </c>
      <c r="C12" s="11" t="s">
        <v>59</v>
      </c>
      <c r="D12" s="11" t="s">
        <v>60</v>
      </c>
      <c r="E12" s="11" t="s">
        <v>61</v>
      </c>
      <c r="F12" s="11" t="s">
        <v>40</v>
      </c>
      <c r="G12" s="11" t="s">
        <v>41</v>
      </c>
      <c r="H12" s="11" t="s">
        <v>42</v>
      </c>
      <c r="I12" s="11" t="s">
        <v>43</v>
      </c>
      <c r="J12" s="11" t="s">
        <v>45</v>
      </c>
      <c r="K12" s="11" t="s">
        <v>45</v>
      </c>
      <c r="L12" s="11" t="s">
        <v>46</v>
      </c>
      <c r="M12" s="11" t="s">
        <v>70</v>
      </c>
      <c r="N12" s="11" t="s">
        <v>71</v>
      </c>
      <c r="O12" s="11" t="s">
        <v>72</v>
      </c>
      <c r="P12" s="11" t="s">
        <v>73</v>
      </c>
      <c r="Q12" s="12" t="s">
        <v>50</v>
      </c>
      <c r="R12" s="13"/>
      <c r="S12" s="13"/>
      <c r="T12" s="13">
        <v>1</v>
      </c>
      <c r="U12" s="13"/>
      <c r="V12" s="14">
        <v>1</v>
      </c>
      <c r="W12" s="11" t="s">
        <v>74</v>
      </c>
      <c r="X12" s="11"/>
      <c r="Y12" s="96" t="s">
        <v>56</v>
      </c>
      <c r="Z12" s="16" t="s">
        <v>75</v>
      </c>
      <c r="AA12" s="20">
        <f t="shared" si="0"/>
        <v>1</v>
      </c>
      <c r="AB12" s="75"/>
      <c r="AC12" s="114" t="s">
        <v>76</v>
      </c>
      <c r="AD12" s="104"/>
      <c r="AE12" s="19"/>
      <c r="AF12" s="19"/>
      <c r="AG12" s="19"/>
      <c r="AH12" s="19"/>
      <c r="AI12" s="19"/>
      <c r="AJ12" s="19"/>
      <c r="AK12" s="19"/>
    </row>
    <row r="13" spans="2:38" s="2" customFormat="1" ht="102" hidden="1" x14ac:dyDescent="0.25">
      <c r="B13" s="10" t="s">
        <v>36</v>
      </c>
      <c r="C13" s="11" t="s">
        <v>37</v>
      </c>
      <c r="D13" s="11" t="s">
        <v>38</v>
      </c>
      <c r="E13" s="11" t="s">
        <v>39</v>
      </c>
      <c r="F13" s="11" t="s">
        <v>40</v>
      </c>
      <c r="G13" s="11" t="s">
        <v>41</v>
      </c>
      <c r="H13" s="11" t="s">
        <v>42</v>
      </c>
      <c r="I13" s="11" t="s">
        <v>43</v>
      </c>
      <c r="J13" s="11" t="s">
        <v>45</v>
      </c>
      <c r="K13" s="11" t="s">
        <v>45</v>
      </c>
      <c r="L13" s="11" t="s">
        <v>46</v>
      </c>
      <c r="M13" s="11" t="s">
        <v>45</v>
      </c>
      <c r="N13" s="11" t="s">
        <v>47</v>
      </c>
      <c r="O13" s="11" t="s">
        <v>77</v>
      </c>
      <c r="P13" s="11" t="s">
        <v>78</v>
      </c>
      <c r="Q13" s="20">
        <v>0</v>
      </c>
      <c r="R13" s="13"/>
      <c r="S13" s="13">
        <v>1</v>
      </c>
      <c r="T13" s="13"/>
      <c r="U13" s="13"/>
      <c r="V13" s="14"/>
      <c r="W13" s="11" t="s">
        <v>79</v>
      </c>
      <c r="X13" s="11"/>
      <c r="Y13" s="11"/>
      <c r="Z13" s="16" t="s">
        <v>80</v>
      </c>
      <c r="AA13" s="20">
        <f t="shared" si="0"/>
        <v>0</v>
      </c>
      <c r="AB13" s="75"/>
      <c r="AC13" s="114" t="s">
        <v>81</v>
      </c>
      <c r="AD13" s="104"/>
      <c r="AE13" s="19"/>
      <c r="AF13" s="19"/>
      <c r="AG13" s="19"/>
      <c r="AH13" s="19"/>
      <c r="AI13" s="19"/>
      <c r="AJ13" s="19"/>
      <c r="AK13" s="19"/>
    </row>
    <row r="14" spans="2:38" s="2" customFormat="1" ht="108" hidden="1" x14ac:dyDescent="0.25">
      <c r="B14" s="10" t="s">
        <v>36</v>
      </c>
      <c r="C14" s="11" t="s">
        <v>37</v>
      </c>
      <c r="D14" s="11" t="s">
        <v>38</v>
      </c>
      <c r="E14" s="11" t="s">
        <v>39</v>
      </c>
      <c r="F14" s="11" t="s">
        <v>40</v>
      </c>
      <c r="G14" s="11" t="s">
        <v>41</v>
      </c>
      <c r="H14" s="11" t="s">
        <v>42</v>
      </c>
      <c r="I14" s="11" t="s">
        <v>43</v>
      </c>
      <c r="J14" s="11" t="s">
        <v>45</v>
      </c>
      <c r="K14" s="11" t="s">
        <v>45</v>
      </c>
      <c r="L14" s="11" t="s">
        <v>46</v>
      </c>
      <c r="M14" s="11" t="s">
        <v>45</v>
      </c>
      <c r="N14" s="11" t="s">
        <v>47</v>
      </c>
      <c r="O14" s="11" t="s">
        <v>77</v>
      </c>
      <c r="P14" s="11" t="s">
        <v>78</v>
      </c>
      <c r="Q14" s="21">
        <v>0</v>
      </c>
      <c r="R14" s="13"/>
      <c r="S14" s="22">
        <v>1</v>
      </c>
      <c r="T14" s="22">
        <v>1</v>
      </c>
      <c r="U14" s="22">
        <v>1</v>
      </c>
      <c r="V14" s="29">
        <v>1</v>
      </c>
      <c r="W14" s="11" t="s">
        <v>82</v>
      </c>
      <c r="X14" s="11"/>
      <c r="Y14" s="95" t="s">
        <v>56</v>
      </c>
      <c r="Z14" s="16" t="s">
        <v>83</v>
      </c>
      <c r="AA14" s="74">
        <v>1</v>
      </c>
      <c r="AB14" s="78">
        <v>0.44</v>
      </c>
      <c r="AC14" s="114" t="s">
        <v>84</v>
      </c>
      <c r="AD14" s="104"/>
      <c r="AE14" s="19"/>
      <c r="AF14" s="19"/>
      <c r="AG14" s="19"/>
      <c r="AH14" s="19"/>
      <c r="AI14" s="19"/>
      <c r="AJ14" s="19"/>
      <c r="AK14" s="19"/>
    </row>
    <row r="15" spans="2:38" s="2" customFormat="1" ht="111.75" hidden="1" customHeight="1" x14ac:dyDescent="0.25">
      <c r="B15" s="10" t="s">
        <v>36</v>
      </c>
      <c r="C15" s="11" t="s">
        <v>59</v>
      </c>
      <c r="D15" s="11" t="s">
        <v>60</v>
      </c>
      <c r="E15" s="11" t="s">
        <v>61</v>
      </c>
      <c r="F15" s="11" t="s">
        <v>40</v>
      </c>
      <c r="G15" s="11" t="s">
        <v>41</v>
      </c>
      <c r="H15" s="11" t="s">
        <v>42</v>
      </c>
      <c r="I15" s="11" t="s">
        <v>43</v>
      </c>
      <c r="J15" s="11" t="s">
        <v>45</v>
      </c>
      <c r="K15" s="11" t="s">
        <v>45</v>
      </c>
      <c r="L15" s="23" t="s">
        <v>85</v>
      </c>
      <c r="M15" s="23" t="s">
        <v>86</v>
      </c>
      <c r="N15" s="11" t="s">
        <v>71</v>
      </c>
      <c r="O15" s="11" t="s">
        <v>87</v>
      </c>
      <c r="P15" s="24" t="s">
        <v>88</v>
      </c>
      <c r="Q15" s="12" t="s">
        <v>50</v>
      </c>
      <c r="R15" s="13"/>
      <c r="S15" s="22"/>
      <c r="T15" s="22"/>
      <c r="U15" s="22">
        <v>1</v>
      </c>
      <c r="V15" s="29">
        <v>1</v>
      </c>
      <c r="W15" s="11" t="s">
        <v>89</v>
      </c>
      <c r="X15" s="11"/>
      <c r="Y15" s="11"/>
      <c r="Z15" s="16" t="s">
        <v>90</v>
      </c>
      <c r="AA15" s="20">
        <f t="shared" si="0"/>
        <v>0</v>
      </c>
      <c r="AB15" s="75"/>
      <c r="AC15" s="114" t="s">
        <v>91</v>
      </c>
      <c r="AD15" s="104"/>
      <c r="AE15" s="19"/>
      <c r="AF15" s="19"/>
      <c r="AG15" s="19"/>
      <c r="AH15" s="19"/>
      <c r="AI15" s="19"/>
      <c r="AJ15" s="19"/>
      <c r="AK15" s="19"/>
    </row>
    <row r="16" spans="2:38" s="2" customFormat="1" ht="99" hidden="1" customHeight="1" x14ac:dyDescent="0.25">
      <c r="B16" s="10" t="s">
        <v>36</v>
      </c>
      <c r="C16" s="11" t="s">
        <v>59</v>
      </c>
      <c r="D16" s="11" t="s">
        <v>60</v>
      </c>
      <c r="E16" s="11" t="s">
        <v>61</v>
      </c>
      <c r="F16" s="11" t="s">
        <v>40</v>
      </c>
      <c r="G16" s="11" t="s">
        <v>41</v>
      </c>
      <c r="H16" s="11" t="s">
        <v>42</v>
      </c>
      <c r="I16" s="11" t="s">
        <v>43</v>
      </c>
      <c r="J16" s="11" t="s">
        <v>45</v>
      </c>
      <c r="K16" s="11" t="s">
        <v>45</v>
      </c>
      <c r="L16" s="23" t="s">
        <v>85</v>
      </c>
      <c r="M16" s="23" t="s">
        <v>86</v>
      </c>
      <c r="N16" s="11" t="s">
        <v>71</v>
      </c>
      <c r="O16" s="11" t="s">
        <v>87</v>
      </c>
      <c r="P16" s="24" t="s">
        <v>88</v>
      </c>
      <c r="Q16" s="12" t="s">
        <v>50</v>
      </c>
      <c r="R16" s="13"/>
      <c r="S16" s="22"/>
      <c r="T16" s="22">
        <v>1</v>
      </c>
      <c r="U16" s="13"/>
      <c r="V16" s="14"/>
      <c r="W16" s="16" t="s">
        <v>92</v>
      </c>
      <c r="X16" s="11"/>
      <c r="Y16" s="95" t="s">
        <v>56</v>
      </c>
      <c r="Z16" s="16" t="s">
        <v>93</v>
      </c>
      <c r="AA16" s="74">
        <v>1</v>
      </c>
      <c r="AB16" s="75"/>
      <c r="AC16" s="114" t="s">
        <v>94</v>
      </c>
      <c r="AD16" s="104"/>
      <c r="AE16" s="19"/>
      <c r="AF16" s="19"/>
      <c r="AG16" s="19"/>
      <c r="AH16" s="19"/>
      <c r="AI16" s="19"/>
      <c r="AJ16" s="19"/>
      <c r="AK16" s="19"/>
    </row>
    <row r="17" spans="2:37" s="2" customFormat="1" ht="293.25" hidden="1" x14ac:dyDescent="0.25">
      <c r="B17" s="10" t="s">
        <v>36</v>
      </c>
      <c r="C17" s="11" t="s">
        <v>37</v>
      </c>
      <c r="D17" s="11" t="s">
        <v>38</v>
      </c>
      <c r="E17" s="11" t="s">
        <v>95</v>
      </c>
      <c r="F17" s="11" t="s">
        <v>40</v>
      </c>
      <c r="G17" s="11" t="s">
        <v>96</v>
      </c>
      <c r="H17" s="11" t="s">
        <v>42</v>
      </c>
      <c r="I17" s="11" t="s">
        <v>43</v>
      </c>
      <c r="J17" s="11" t="s">
        <v>45</v>
      </c>
      <c r="K17" s="11" t="s">
        <v>45</v>
      </c>
      <c r="L17" s="23" t="s">
        <v>85</v>
      </c>
      <c r="M17" s="23" t="s">
        <v>86</v>
      </c>
      <c r="N17" s="11" t="s">
        <v>97</v>
      </c>
      <c r="O17" s="11" t="s">
        <v>98</v>
      </c>
      <c r="P17" s="24" t="s">
        <v>99</v>
      </c>
      <c r="Q17" s="21">
        <v>0</v>
      </c>
      <c r="R17" s="24"/>
      <c r="S17" s="25">
        <v>1</v>
      </c>
      <c r="T17" s="24"/>
      <c r="U17" s="24"/>
      <c r="V17" s="25">
        <v>1</v>
      </c>
      <c r="W17" s="16" t="s">
        <v>100</v>
      </c>
      <c r="X17" s="11"/>
      <c r="Y17" s="95" t="s">
        <v>56</v>
      </c>
      <c r="Z17" s="16" t="s">
        <v>101</v>
      </c>
      <c r="AA17" s="74">
        <v>1</v>
      </c>
      <c r="AB17" s="75" t="s">
        <v>102</v>
      </c>
      <c r="AC17" s="114" t="s">
        <v>103</v>
      </c>
      <c r="AD17" s="104"/>
      <c r="AE17" s="19"/>
      <c r="AF17" s="19"/>
      <c r="AG17" s="19"/>
      <c r="AH17" s="19"/>
      <c r="AI17" s="19"/>
      <c r="AJ17" s="19"/>
      <c r="AK17" s="19"/>
    </row>
    <row r="18" spans="2:37" s="2" customFormat="1" ht="409.5" hidden="1" x14ac:dyDescent="0.25">
      <c r="B18" s="10" t="s">
        <v>104</v>
      </c>
      <c r="C18" s="11" t="s">
        <v>37</v>
      </c>
      <c r="D18" s="11" t="s">
        <v>38</v>
      </c>
      <c r="E18" s="11" t="s">
        <v>105</v>
      </c>
      <c r="F18" s="11" t="s">
        <v>106</v>
      </c>
      <c r="G18" s="11" t="s">
        <v>107</v>
      </c>
      <c r="H18" s="11" t="s">
        <v>42</v>
      </c>
      <c r="I18" s="11" t="s">
        <v>43</v>
      </c>
      <c r="J18" s="11" t="s">
        <v>45</v>
      </c>
      <c r="K18" s="11" t="s">
        <v>45</v>
      </c>
      <c r="L18" s="11" t="s">
        <v>108</v>
      </c>
      <c r="M18" s="11" t="s">
        <v>108</v>
      </c>
      <c r="N18" s="11" t="s">
        <v>109</v>
      </c>
      <c r="O18" s="15" t="s">
        <v>110</v>
      </c>
      <c r="P18" s="15" t="s">
        <v>111</v>
      </c>
      <c r="Q18" s="26" t="s">
        <v>50</v>
      </c>
      <c r="R18" s="13" t="s">
        <v>112</v>
      </c>
      <c r="S18" s="13" t="s">
        <v>112</v>
      </c>
      <c r="T18" s="13" t="s">
        <v>113</v>
      </c>
      <c r="U18" s="13" t="s">
        <v>114</v>
      </c>
      <c r="V18" s="14" t="s">
        <v>115</v>
      </c>
      <c r="W18" s="15" t="s">
        <v>116</v>
      </c>
      <c r="X18" s="96" t="s">
        <v>56</v>
      </c>
      <c r="Y18" s="96"/>
      <c r="Z18" s="16" t="s">
        <v>117</v>
      </c>
      <c r="AA18" s="17" t="str">
        <f t="shared" ref="AA18:AA80" si="1">+T18</f>
        <v>implementación 40% escuela saludable</v>
      </c>
      <c r="AB18" s="92"/>
      <c r="AC18" s="114" t="s">
        <v>118</v>
      </c>
      <c r="AD18" s="104" t="s">
        <v>119</v>
      </c>
      <c r="AE18" s="19" t="s">
        <v>120</v>
      </c>
      <c r="AF18" s="126">
        <v>0.1</v>
      </c>
      <c r="AG18" s="19" t="s">
        <v>121</v>
      </c>
      <c r="AH18" s="19"/>
      <c r="AI18" s="19"/>
      <c r="AJ18" s="19"/>
      <c r="AK18" s="19"/>
    </row>
    <row r="19" spans="2:37" s="2" customFormat="1" ht="127.5" hidden="1" x14ac:dyDescent="0.25">
      <c r="B19" s="10" t="s">
        <v>104</v>
      </c>
      <c r="C19" s="11" t="s">
        <v>37</v>
      </c>
      <c r="D19" s="11" t="s">
        <v>38</v>
      </c>
      <c r="E19" s="11" t="s">
        <v>105</v>
      </c>
      <c r="F19" s="11" t="s">
        <v>106</v>
      </c>
      <c r="G19" s="11" t="s">
        <v>107</v>
      </c>
      <c r="H19" s="11" t="s">
        <v>42</v>
      </c>
      <c r="I19" s="11" t="s">
        <v>43</v>
      </c>
      <c r="J19" s="11" t="s">
        <v>45</v>
      </c>
      <c r="K19" s="11" t="s">
        <v>45</v>
      </c>
      <c r="L19" s="11" t="s">
        <v>46</v>
      </c>
      <c r="M19" s="11" t="s">
        <v>122</v>
      </c>
      <c r="N19" s="11" t="s">
        <v>109</v>
      </c>
      <c r="O19" s="15" t="s">
        <v>110</v>
      </c>
      <c r="P19" s="15" t="s">
        <v>123</v>
      </c>
      <c r="Q19" s="27" t="s">
        <v>45</v>
      </c>
      <c r="R19" s="13">
        <v>5</v>
      </c>
      <c r="S19" s="13">
        <v>8</v>
      </c>
      <c r="T19" s="13">
        <v>7</v>
      </c>
      <c r="U19" s="13">
        <v>6</v>
      </c>
      <c r="V19" s="14">
        <v>26</v>
      </c>
      <c r="W19" s="15" t="s">
        <v>124</v>
      </c>
      <c r="X19" s="21" t="s">
        <v>56</v>
      </c>
      <c r="Y19" s="21"/>
      <c r="Z19" s="11" t="s">
        <v>125</v>
      </c>
      <c r="AA19" s="17">
        <f t="shared" si="1"/>
        <v>7</v>
      </c>
      <c r="AB19" s="86"/>
      <c r="AC19" s="114" t="s">
        <v>126</v>
      </c>
      <c r="AD19" s="104" t="s">
        <v>119</v>
      </c>
      <c r="AE19" s="19" t="s">
        <v>127</v>
      </c>
      <c r="AF19" s="126">
        <v>1</v>
      </c>
      <c r="AG19" s="19" t="s">
        <v>128</v>
      </c>
      <c r="AH19" s="19"/>
      <c r="AI19" s="19"/>
      <c r="AJ19" s="19"/>
      <c r="AK19" s="19"/>
    </row>
    <row r="20" spans="2:37" s="2" customFormat="1" ht="127.5" hidden="1" x14ac:dyDescent="0.25">
      <c r="B20" s="10" t="s">
        <v>104</v>
      </c>
      <c r="C20" s="11" t="s">
        <v>37</v>
      </c>
      <c r="D20" s="11" t="s">
        <v>38</v>
      </c>
      <c r="E20" s="11" t="s">
        <v>129</v>
      </c>
      <c r="F20" s="11" t="s">
        <v>106</v>
      </c>
      <c r="G20" s="11" t="s">
        <v>107</v>
      </c>
      <c r="H20" s="11" t="s">
        <v>42</v>
      </c>
      <c r="I20" s="11" t="s">
        <v>43</v>
      </c>
      <c r="J20" s="11" t="s">
        <v>45</v>
      </c>
      <c r="K20" s="11" t="s">
        <v>45</v>
      </c>
      <c r="L20" s="11" t="s">
        <v>46</v>
      </c>
      <c r="M20" s="11" t="s">
        <v>130</v>
      </c>
      <c r="N20" s="11" t="s">
        <v>131</v>
      </c>
      <c r="O20" s="15" t="s">
        <v>110</v>
      </c>
      <c r="P20" s="15" t="s">
        <v>132</v>
      </c>
      <c r="Q20" s="26" t="s">
        <v>45</v>
      </c>
      <c r="R20" s="13">
        <v>2</v>
      </c>
      <c r="S20" s="13">
        <v>1</v>
      </c>
      <c r="T20" s="13">
        <v>1</v>
      </c>
      <c r="U20" s="13">
        <v>1</v>
      </c>
      <c r="V20" s="20">
        <v>5</v>
      </c>
      <c r="W20" s="15" t="s">
        <v>133</v>
      </c>
      <c r="X20" s="21" t="s">
        <v>56</v>
      </c>
      <c r="Y20" s="21"/>
      <c r="Z20" s="28" t="s">
        <v>134</v>
      </c>
      <c r="AA20" s="17">
        <f t="shared" si="1"/>
        <v>1</v>
      </c>
      <c r="AB20" s="86"/>
      <c r="AC20" s="114" t="s">
        <v>135</v>
      </c>
      <c r="AD20" s="104" t="s">
        <v>119</v>
      </c>
      <c r="AE20" s="19"/>
      <c r="AF20" s="19"/>
      <c r="AG20" s="19" t="s">
        <v>136</v>
      </c>
      <c r="AH20" s="19"/>
      <c r="AI20" s="19"/>
      <c r="AJ20" s="19"/>
      <c r="AK20" s="19"/>
    </row>
    <row r="21" spans="2:37" s="2" customFormat="1" ht="140.25" hidden="1" x14ac:dyDescent="0.25">
      <c r="B21" s="10" t="s">
        <v>104</v>
      </c>
      <c r="C21" s="11" t="s">
        <v>37</v>
      </c>
      <c r="D21" s="11" t="s">
        <v>38</v>
      </c>
      <c r="E21" s="11" t="s">
        <v>129</v>
      </c>
      <c r="F21" s="11" t="s">
        <v>106</v>
      </c>
      <c r="G21" s="11" t="s">
        <v>137</v>
      </c>
      <c r="H21" s="11" t="s">
        <v>42</v>
      </c>
      <c r="I21" s="11" t="s">
        <v>43</v>
      </c>
      <c r="J21" s="11" t="s">
        <v>45</v>
      </c>
      <c r="K21" s="11" t="s">
        <v>45</v>
      </c>
      <c r="L21" s="11" t="s">
        <v>46</v>
      </c>
      <c r="M21" s="11" t="s">
        <v>70</v>
      </c>
      <c r="N21" s="11" t="s">
        <v>131</v>
      </c>
      <c r="O21" s="15" t="s">
        <v>110</v>
      </c>
      <c r="P21" s="15" t="s">
        <v>138</v>
      </c>
      <c r="Q21" s="26" t="s">
        <v>45</v>
      </c>
      <c r="R21" s="13">
        <v>500</v>
      </c>
      <c r="S21" s="13">
        <v>1800</v>
      </c>
      <c r="T21" s="13" t="s">
        <v>139</v>
      </c>
      <c r="U21" s="13" t="s">
        <v>140</v>
      </c>
      <c r="V21" s="14" t="s">
        <v>141</v>
      </c>
      <c r="W21" s="15" t="s">
        <v>142</v>
      </c>
      <c r="X21" s="11" t="s">
        <v>56</v>
      </c>
      <c r="Y21" s="11"/>
      <c r="Z21" s="28" t="s">
        <v>143</v>
      </c>
      <c r="AA21" s="17" t="str">
        <f t="shared" si="1"/>
        <v xml:space="preserve">2000
</v>
      </c>
      <c r="AB21" s="86"/>
      <c r="AC21" s="114" t="s">
        <v>144</v>
      </c>
      <c r="AD21" s="104" t="s">
        <v>119</v>
      </c>
      <c r="AE21" s="19" t="s">
        <v>143</v>
      </c>
      <c r="AF21" s="126">
        <v>1</v>
      </c>
      <c r="AG21" s="19" t="s">
        <v>145</v>
      </c>
      <c r="AH21" s="19"/>
      <c r="AI21" s="19"/>
      <c r="AJ21" s="19"/>
      <c r="AK21" s="19"/>
    </row>
    <row r="22" spans="2:37" s="2" customFormat="1" ht="213.75" hidden="1" customHeight="1" x14ac:dyDescent="0.25">
      <c r="B22" s="10" t="s">
        <v>104</v>
      </c>
      <c r="C22" s="11" t="s">
        <v>37</v>
      </c>
      <c r="D22" s="11" t="s">
        <v>38</v>
      </c>
      <c r="E22" s="11" t="s">
        <v>95</v>
      </c>
      <c r="F22" s="11" t="s">
        <v>106</v>
      </c>
      <c r="G22" s="11" t="s">
        <v>107</v>
      </c>
      <c r="H22" s="11" t="s">
        <v>42</v>
      </c>
      <c r="I22" s="11" t="s">
        <v>43</v>
      </c>
      <c r="J22" s="11" t="s">
        <v>45</v>
      </c>
      <c r="K22" s="11" t="s">
        <v>45</v>
      </c>
      <c r="L22" s="11" t="s">
        <v>85</v>
      </c>
      <c r="M22" s="11" t="s">
        <v>86</v>
      </c>
      <c r="N22" s="11" t="s">
        <v>97</v>
      </c>
      <c r="O22" s="15" t="s">
        <v>110</v>
      </c>
      <c r="P22" s="15" t="s">
        <v>146</v>
      </c>
      <c r="Q22" s="22">
        <v>1</v>
      </c>
      <c r="R22" s="22">
        <v>1</v>
      </c>
      <c r="S22" s="22">
        <v>1</v>
      </c>
      <c r="T22" s="22">
        <v>1</v>
      </c>
      <c r="U22" s="22">
        <v>1</v>
      </c>
      <c r="V22" s="29">
        <v>1</v>
      </c>
      <c r="W22" s="15" t="s">
        <v>147</v>
      </c>
      <c r="X22" s="95" t="s">
        <v>56</v>
      </c>
      <c r="Y22" s="95"/>
      <c r="Z22" s="28" t="s">
        <v>148</v>
      </c>
      <c r="AA22" s="17">
        <f t="shared" si="1"/>
        <v>1</v>
      </c>
      <c r="AB22" s="86"/>
      <c r="AC22" s="114" t="s">
        <v>149</v>
      </c>
      <c r="AD22" s="104" t="s">
        <v>119</v>
      </c>
      <c r="AE22" s="19" t="s">
        <v>150</v>
      </c>
      <c r="AF22" s="126">
        <v>1</v>
      </c>
      <c r="AG22" s="19" t="s">
        <v>151</v>
      </c>
      <c r="AH22" s="19"/>
      <c r="AI22" s="19"/>
      <c r="AJ22" s="19"/>
      <c r="AK22" s="19"/>
    </row>
    <row r="23" spans="2:37" s="2" customFormat="1" ht="191.25" hidden="1" x14ac:dyDescent="0.25">
      <c r="B23" s="10" t="s">
        <v>104</v>
      </c>
      <c r="C23" s="11" t="s">
        <v>37</v>
      </c>
      <c r="D23" s="11" t="s">
        <v>38</v>
      </c>
      <c r="E23" s="11" t="s">
        <v>152</v>
      </c>
      <c r="F23" s="11" t="s">
        <v>106</v>
      </c>
      <c r="G23" s="23" t="s">
        <v>96</v>
      </c>
      <c r="H23" s="11" t="s">
        <v>42</v>
      </c>
      <c r="I23" s="11" t="s">
        <v>43</v>
      </c>
      <c r="J23" s="11" t="s">
        <v>45</v>
      </c>
      <c r="K23" s="11" t="s">
        <v>45</v>
      </c>
      <c r="L23" s="23" t="s">
        <v>85</v>
      </c>
      <c r="M23" s="23" t="s">
        <v>86</v>
      </c>
      <c r="N23" s="23" t="s">
        <v>153</v>
      </c>
      <c r="O23" s="15" t="s">
        <v>154</v>
      </c>
      <c r="P23" s="15" t="s">
        <v>155</v>
      </c>
      <c r="Q23" s="30">
        <v>1</v>
      </c>
      <c r="R23" s="13">
        <v>1</v>
      </c>
      <c r="S23" s="13">
        <v>1</v>
      </c>
      <c r="T23" s="13">
        <v>1</v>
      </c>
      <c r="U23" s="13">
        <v>1</v>
      </c>
      <c r="V23" s="20" t="s">
        <v>156</v>
      </c>
      <c r="W23" s="15" t="s">
        <v>157</v>
      </c>
      <c r="X23" s="11" t="s">
        <v>56</v>
      </c>
      <c r="Y23" s="11"/>
      <c r="Z23" s="28" t="s">
        <v>158</v>
      </c>
      <c r="AA23" s="17">
        <f t="shared" si="1"/>
        <v>1</v>
      </c>
      <c r="AB23" s="86"/>
      <c r="AC23" s="114" t="s">
        <v>159</v>
      </c>
      <c r="AD23" s="104" t="s">
        <v>119</v>
      </c>
      <c r="AE23" s="19">
        <v>3</v>
      </c>
      <c r="AF23" s="126">
        <v>1</v>
      </c>
      <c r="AG23" s="19" t="s">
        <v>160</v>
      </c>
      <c r="AH23" s="19"/>
      <c r="AI23" s="19"/>
      <c r="AJ23" s="19"/>
      <c r="AK23" s="19"/>
    </row>
    <row r="24" spans="2:37" s="2" customFormat="1" ht="191.25" hidden="1" x14ac:dyDescent="0.25">
      <c r="B24" s="10" t="s">
        <v>104</v>
      </c>
      <c r="C24" s="11" t="s">
        <v>161</v>
      </c>
      <c r="D24" s="11" t="s">
        <v>162</v>
      </c>
      <c r="E24" s="11" t="s">
        <v>163</v>
      </c>
      <c r="F24" s="11" t="s">
        <v>40</v>
      </c>
      <c r="G24" s="23" t="s">
        <v>96</v>
      </c>
      <c r="H24" s="11" t="s">
        <v>42</v>
      </c>
      <c r="I24" s="11" t="s">
        <v>43</v>
      </c>
      <c r="J24" s="11" t="s">
        <v>45</v>
      </c>
      <c r="K24" s="11" t="s">
        <v>45</v>
      </c>
      <c r="L24" s="23" t="s">
        <v>46</v>
      </c>
      <c r="M24" s="23" t="s">
        <v>70</v>
      </c>
      <c r="N24" s="23" t="s">
        <v>71</v>
      </c>
      <c r="O24" s="15" t="s">
        <v>164</v>
      </c>
      <c r="P24" s="15" t="s">
        <v>165</v>
      </c>
      <c r="Q24" s="26" t="s">
        <v>45</v>
      </c>
      <c r="R24" s="13" t="s">
        <v>166</v>
      </c>
      <c r="S24" s="13" t="s">
        <v>167</v>
      </c>
      <c r="T24" s="13" t="s">
        <v>168</v>
      </c>
      <c r="U24" s="13" t="s">
        <v>168</v>
      </c>
      <c r="V24" s="20" t="s">
        <v>168</v>
      </c>
      <c r="W24" s="15" t="s">
        <v>169</v>
      </c>
      <c r="X24" s="11" t="s">
        <v>56</v>
      </c>
      <c r="Y24" s="11"/>
      <c r="Z24" s="28" t="s">
        <v>170</v>
      </c>
      <c r="AA24" s="17" t="str">
        <f t="shared" si="1"/>
        <v>Nivel 2</v>
      </c>
      <c r="AB24" s="86"/>
      <c r="AC24" s="114" t="s">
        <v>171</v>
      </c>
      <c r="AD24" s="104" t="s">
        <v>172</v>
      </c>
      <c r="AE24" s="19" t="s">
        <v>173</v>
      </c>
      <c r="AF24" s="126">
        <v>1</v>
      </c>
      <c r="AG24" s="19" t="s">
        <v>174</v>
      </c>
      <c r="AH24" s="19"/>
      <c r="AI24" s="19"/>
      <c r="AJ24" s="19"/>
      <c r="AK24" s="19"/>
    </row>
    <row r="25" spans="2:37" s="2" customFormat="1" ht="89.25" hidden="1" x14ac:dyDescent="0.25">
      <c r="B25" s="10" t="s">
        <v>104</v>
      </c>
      <c r="C25" s="11" t="s">
        <v>161</v>
      </c>
      <c r="D25" s="11" t="s">
        <v>38</v>
      </c>
      <c r="E25" s="11" t="s">
        <v>129</v>
      </c>
      <c r="F25" s="23" t="s">
        <v>106</v>
      </c>
      <c r="G25" s="23" t="s">
        <v>96</v>
      </c>
      <c r="H25" s="11" t="s">
        <v>42</v>
      </c>
      <c r="I25" s="11" t="s">
        <v>43</v>
      </c>
      <c r="J25" s="11" t="s">
        <v>45</v>
      </c>
      <c r="K25" s="11" t="s">
        <v>45</v>
      </c>
      <c r="L25" s="23" t="s">
        <v>46</v>
      </c>
      <c r="M25" s="24" t="s">
        <v>175</v>
      </c>
      <c r="N25" s="11" t="s">
        <v>131</v>
      </c>
      <c r="O25" s="15" t="s">
        <v>164</v>
      </c>
      <c r="P25" s="15" t="s">
        <v>176</v>
      </c>
      <c r="Q25" s="26" t="s">
        <v>177</v>
      </c>
      <c r="R25" s="13" t="s">
        <v>177</v>
      </c>
      <c r="S25" s="13" t="s">
        <v>178</v>
      </c>
      <c r="T25" s="13" t="s">
        <v>179</v>
      </c>
      <c r="U25" s="13" t="s">
        <v>180</v>
      </c>
      <c r="V25" s="20" t="s">
        <v>180</v>
      </c>
      <c r="W25" s="15" t="s">
        <v>181</v>
      </c>
      <c r="X25" s="95" t="s">
        <v>56</v>
      </c>
      <c r="Y25" s="16"/>
      <c r="Z25" s="28" t="s">
        <v>182</v>
      </c>
      <c r="AA25" s="17" t="str">
        <f t="shared" si="1"/>
        <v>40% de estándares implementados</v>
      </c>
      <c r="AB25" s="86"/>
      <c r="AC25" s="114" t="s">
        <v>183</v>
      </c>
      <c r="AD25" s="104" t="s">
        <v>172</v>
      </c>
      <c r="AE25" s="19" t="s">
        <v>183</v>
      </c>
      <c r="AF25" s="126">
        <v>1</v>
      </c>
      <c r="AG25" s="19" t="s">
        <v>174</v>
      </c>
      <c r="AH25" s="19"/>
      <c r="AI25" s="19"/>
      <c r="AJ25" s="19"/>
      <c r="AK25" s="19"/>
    </row>
    <row r="26" spans="2:37" s="2" customFormat="1" ht="127.5" hidden="1" x14ac:dyDescent="0.25">
      <c r="B26" s="10" t="s">
        <v>104</v>
      </c>
      <c r="C26" s="11" t="s">
        <v>37</v>
      </c>
      <c r="D26" s="11" t="s">
        <v>38</v>
      </c>
      <c r="E26" s="11" t="s">
        <v>129</v>
      </c>
      <c r="F26" s="23" t="s">
        <v>106</v>
      </c>
      <c r="G26" s="23" t="s">
        <v>96</v>
      </c>
      <c r="H26" s="11" t="s">
        <v>42</v>
      </c>
      <c r="I26" s="11" t="s">
        <v>43</v>
      </c>
      <c r="J26" s="11" t="s">
        <v>45</v>
      </c>
      <c r="K26" s="11" t="s">
        <v>45</v>
      </c>
      <c r="L26" s="23" t="s">
        <v>108</v>
      </c>
      <c r="M26" s="23" t="s">
        <v>108</v>
      </c>
      <c r="N26" s="23" t="s">
        <v>131</v>
      </c>
      <c r="O26" s="15" t="s">
        <v>110</v>
      </c>
      <c r="P26" s="15" t="s">
        <v>184</v>
      </c>
      <c r="Q26" s="30">
        <v>0</v>
      </c>
      <c r="R26" s="13">
        <v>0</v>
      </c>
      <c r="S26" s="13">
        <v>0</v>
      </c>
      <c r="T26" s="13">
        <v>1</v>
      </c>
      <c r="U26" s="13">
        <v>0</v>
      </c>
      <c r="V26" s="14">
        <v>1</v>
      </c>
      <c r="W26" s="15" t="s">
        <v>185</v>
      </c>
      <c r="X26" s="98" t="s">
        <v>56</v>
      </c>
      <c r="Y26" s="21"/>
      <c r="Z26" s="28" t="s">
        <v>186</v>
      </c>
      <c r="AA26" s="17">
        <f t="shared" si="1"/>
        <v>1</v>
      </c>
      <c r="AB26" s="86"/>
      <c r="AC26" s="114" t="s">
        <v>187</v>
      </c>
      <c r="AD26" s="104" t="s">
        <v>119</v>
      </c>
      <c r="AE26" s="19" t="s">
        <v>188</v>
      </c>
      <c r="AF26" s="126">
        <v>1</v>
      </c>
      <c r="AG26" s="19" t="s">
        <v>189</v>
      </c>
      <c r="AH26" s="19"/>
      <c r="AI26" s="19"/>
      <c r="AJ26" s="19"/>
      <c r="AK26" s="19"/>
    </row>
    <row r="27" spans="2:37" s="2" customFormat="1" ht="127.5" hidden="1" x14ac:dyDescent="0.25">
      <c r="B27" s="10" t="s">
        <v>104</v>
      </c>
      <c r="C27" s="11" t="s">
        <v>37</v>
      </c>
      <c r="D27" s="11" t="s">
        <v>38</v>
      </c>
      <c r="E27" s="11" t="s">
        <v>105</v>
      </c>
      <c r="F27" s="11" t="s">
        <v>106</v>
      </c>
      <c r="G27" s="23" t="s">
        <v>107</v>
      </c>
      <c r="H27" s="11" t="s">
        <v>42</v>
      </c>
      <c r="I27" s="11" t="s">
        <v>43</v>
      </c>
      <c r="J27" s="11" t="s">
        <v>45</v>
      </c>
      <c r="K27" s="11" t="s">
        <v>45</v>
      </c>
      <c r="L27" s="23" t="s">
        <v>190</v>
      </c>
      <c r="M27" s="23" t="s">
        <v>191</v>
      </c>
      <c r="N27" s="23" t="s">
        <v>109</v>
      </c>
      <c r="O27" s="15" t="s">
        <v>110</v>
      </c>
      <c r="P27" s="15" t="s">
        <v>192</v>
      </c>
      <c r="Q27" s="26">
        <v>1</v>
      </c>
      <c r="R27" s="22">
        <v>1</v>
      </c>
      <c r="S27" s="22">
        <v>1</v>
      </c>
      <c r="T27" s="22">
        <v>1</v>
      </c>
      <c r="U27" s="22">
        <v>1</v>
      </c>
      <c r="V27" s="29">
        <v>1</v>
      </c>
      <c r="W27" s="15" t="s">
        <v>193</v>
      </c>
      <c r="X27" s="95" t="s">
        <v>56</v>
      </c>
      <c r="Y27" s="95"/>
      <c r="Z27" s="28" t="s">
        <v>194</v>
      </c>
      <c r="AA27" s="17">
        <f t="shared" si="1"/>
        <v>1</v>
      </c>
      <c r="AB27" s="86"/>
      <c r="AC27" s="114" t="s">
        <v>195</v>
      </c>
      <c r="AD27" s="104" t="s">
        <v>119</v>
      </c>
      <c r="AE27" s="19" t="s">
        <v>193</v>
      </c>
      <c r="AF27" s="126">
        <v>1</v>
      </c>
      <c r="AG27" s="19" t="s">
        <v>196</v>
      </c>
      <c r="AH27" s="19"/>
      <c r="AI27" s="19"/>
      <c r="AJ27" s="19"/>
      <c r="AK27" s="19"/>
    </row>
    <row r="28" spans="2:37" s="2" customFormat="1" ht="191.25" hidden="1" x14ac:dyDescent="0.25">
      <c r="B28" s="10" t="s">
        <v>104</v>
      </c>
      <c r="C28" s="11" t="s">
        <v>197</v>
      </c>
      <c r="D28" s="11" t="s">
        <v>198</v>
      </c>
      <c r="E28" s="11" t="s">
        <v>199</v>
      </c>
      <c r="F28" s="11" t="s">
        <v>200</v>
      </c>
      <c r="G28" s="23" t="s">
        <v>137</v>
      </c>
      <c r="H28" s="11" t="s">
        <v>42</v>
      </c>
      <c r="I28" s="11" t="s">
        <v>43</v>
      </c>
      <c r="J28" s="11" t="s">
        <v>45</v>
      </c>
      <c r="K28" s="11" t="s">
        <v>45</v>
      </c>
      <c r="L28" s="23" t="s">
        <v>201</v>
      </c>
      <c r="M28" s="23" t="s">
        <v>202</v>
      </c>
      <c r="N28" s="23" t="s">
        <v>71</v>
      </c>
      <c r="O28" s="15" t="s">
        <v>110</v>
      </c>
      <c r="P28" s="15" t="s">
        <v>203</v>
      </c>
      <c r="Q28" s="30">
        <v>4</v>
      </c>
      <c r="R28" s="13">
        <v>0</v>
      </c>
      <c r="S28" s="13">
        <v>0</v>
      </c>
      <c r="T28" s="13">
        <v>1</v>
      </c>
      <c r="U28" s="13">
        <v>1</v>
      </c>
      <c r="V28" s="14">
        <v>2</v>
      </c>
      <c r="W28" s="15" t="s">
        <v>204</v>
      </c>
      <c r="X28" s="11" t="s">
        <v>56</v>
      </c>
      <c r="Y28" s="11"/>
      <c r="Z28" s="28" t="s">
        <v>205</v>
      </c>
      <c r="AA28" s="17">
        <f t="shared" si="1"/>
        <v>1</v>
      </c>
      <c r="AB28" s="86"/>
      <c r="AC28" s="114" t="s">
        <v>206</v>
      </c>
      <c r="AD28" s="104" t="s">
        <v>119</v>
      </c>
      <c r="AE28" s="19">
        <v>1</v>
      </c>
      <c r="AF28" s="126">
        <v>1</v>
      </c>
      <c r="AG28" s="19" t="s">
        <v>207</v>
      </c>
      <c r="AH28" s="19"/>
      <c r="AI28" s="19"/>
      <c r="AJ28" s="19"/>
      <c r="AK28" s="19"/>
    </row>
    <row r="29" spans="2:37" s="2" customFormat="1" ht="174" hidden="1" customHeight="1" x14ac:dyDescent="0.2">
      <c r="B29" s="31" t="s">
        <v>208</v>
      </c>
      <c r="C29" s="12" t="s">
        <v>37</v>
      </c>
      <c r="D29" s="11" t="s">
        <v>38</v>
      </c>
      <c r="E29" s="12" t="s">
        <v>129</v>
      </c>
      <c r="F29" s="12" t="s">
        <v>106</v>
      </c>
      <c r="G29" s="12" t="s">
        <v>137</v>
      </c>
      <c r="H29" s="12" t="s">
        <v>42</v>
      </c>
      <c r="I29" s="12" t="s">
        <v>43</v>
      </c>
      <c r="J29" s="11" t="s">
        <v>45</v>
      </c>
      <c r="K29" s="11" t="s">
        <v>45</v>
      </c>
      <c r="L29" s="12" t="s">
        <v>85</v>
      </c>
      <c r="M29" s="12" t="s">
        <v>86</v>
      </c>
      <c r="N29" s="11" t="s">
        <v>131</v>
      </c>
      <c r="O29" s="12" t="s">
        <v>209</v>
      </c>
      <c r="P29" s="12" t="s">
        <v>210</v>
      </c>
      <c r="Q29" s="32" t="s">
        <v>211</v>
      </c>
      <c r="R29" s="33" t="s">
        <v>212</v>
      </c>
      <c r="S29" s="34" t="s">
        <v>213</v>
      </c>
      <c r="T29" s="33" t="s">
        <v>214</v>
      </c>
      <c r="U29" s="33" t="s">
        <v>215</v>
      </c>
      <c r="V29" s="14">
        <v>1</v>
      </c>
      <c r="W29" s="33" t="s">
        <v>214</v>
      </c>
      <c r="X29" s="69" t="s">
        <v>216</v>
      </c>
      <c r="Y29" s="69" t="s">
        <v>216</v>
      </c>
      <c r="Z29" s="69" t="s">
        <v>217</v>
      </c>
      <c r="AA29" s="20" t="str">
        <f t="shared" si="1"/>
        <v>Implementar las redes integrales de salud priorizadas de conformidad con las necesidades de la población usuaria.</v>
      </c>
      <c r="AB29" s="93"/>
      <c r="AC29" s="115" t="s">
        <v>218</v>
      </c>
      <c r="AD29" s="104"/>
      <c r="AE29" s="19">
        <v>1</v>
      </c>
      <c r="AF29" s="126">
        <v>1</v>
      </c>
      <c r="AG29" s="143" t="s">
        <v>219</v>
      </c>
      <c r="AH29" s="19"/>
      <c r="AI29" s="19"/>
      <c r="AJ29" s="19"/>
      <c r="AK29" s="19"/>
    </row>
    <row r="30" spans="2:37" s="2" customFormat="1" ht="358.5" hidden="1" customHeight="1" x14ac:dyDescent="0.25">
      <c r="B30" s="31" t="s">
        <v>208</v>
      </c>
      <c r="C30" s="12" t="s">
        <v>59</v>
      </c>
      <c r="D30" s="12" t="s">
        <v>60</v>
      </c>
      <c r="E30" s="12" t="s">
        <v>61</v>
      </c>
      <c r="F30" s="12" t="s">
        <v>106</v>
      </c>
      <c r="G30" s="12" t="s">
        <v>137</v>
      </c>
      <c r="H30" s="12" t="s">
        <v>42</v>
      </c>
      <c r="I30" s="12" t="s">
        <v>43</v>
      </c>
      <c r="J30" s="11" t="s">
        <v>45</v>
      </c>
      <c r="K30" s="11" t="s">
        <v>45</v>
      </c>
      <c r="L30" s="12" t="s">
        <v>108</v>
      </c>
      <c r="M30" s="12" t="s">
        <v>108</v>
      </c>
      <c r="N30" s="12" t="s">
        <v>71</v>
      </c>
      <c r="O30" s="12" t="s">
        <v>220</v>
      </c>
      <c r="P30" s="12" t="s">
        <v>221</v>
      </c>
      <c r="Q30" s="32" t="s">
        <v>211</v>
      </c>
      <c r="R30" s="33" t="s">
        <v>222</v>
      </c>
      <c r="S30" s="33" t="s">
        <v>222</v>
      </c>
      <c r="T30" s="33" t="s">
        <v>223</v>
      </c>
      <c r="U30" s="33" t="s">
        <v>222</v>
      </c>
      <c r="V30" s="14">
        <v>1</v>
      </c>
      <c r="W30" s="69" t="s">
        <v>224</v>
      </c>
      <c r="X30" s="69" t="s">
        <v>216</v>
      </c>
      <c r="Y30" s="69" t="s">
        <v>216</v>
      </c>
      <c r="Z30" s="69" t="s">
        <v>225</v>
      </c>
      <c r="AA30" s="20" t="str">
        <f t="shared" si="1"/>
        <v xml:space="preserve">Consolidar la estrategia de la política SINAPSIS </v>
      </c>
      <c r="AB30" s="78">
        <v>0.12</v>
      </c>
      <c r="AC30" s="114" t="s">
        <v>226</v>
      </c>
      <c r="AD30" s="104"/>
      <c r="AE30" s="135">
        <v>3</v>
      </c>
      <c r="AF30" s="136">
        <v>1</v>
      </c>
      <c r="AG30" s="133" t="s">
        <v>227</v>
      </c>
      <c r="AH30" s="132">
        <v>1</v>
      </c>
      <c r="AI30" s="134" t="s">
        <v>228</v>
      </c>
      <c r="AJ30" s="19"/>
      <c r="AK30" s="19"/>
    </row>
    <row r="31" spans="2:37" s="2" customFormat="1" ht="264" hidden="1" customHeight="1" x14ac:dyDescent="0.25">
      <c r="B31" s="31" t="s">
        <v>208</v>
      </c>
      <c r="C31" s="12" t="s">
        <v>59</v>
      </c>
      <c r="D31" s="12" t="s">
        <v>60</v>
      </c>
      <c r="E31" s="12" t="s">
        <v>229</v>
      </c>
      <c r="F31" s="12" t="s">
        <v>106</v>
      </c>
      <c r="G31" s="12" t="s">
        <v>137</v>
      </c>
      <c r="H31" s="12" t="s">
        <v>42</v>
      </c>
      <c r="I31" s="12" t="s">
        <v>43</v>
      </c>
      <c r="J31" s="11" t="s">
        <v>45</v>
      </c>
      <c r="K31" s="11" t="s">
        <v>45</v>
      </c>
      <c r="L31" s="12" t="s">
        <v>108</v>
      </c>
      <c r="M31" s="12" t="s">
        <v>108</v>
      </c>
      <c r="N31" s="12" t="s">
        <v>71</v>
      </c>
      <c r="O31" s="12" t="s">
        <v>220</v>
      </c>
      <c r="P31" s="12" t="s">
        <v>221</v>
      </c>
      <c r="Q31" s="32" t="s">
        <v>211</v>
      </c>
      <c r="R31" s="33" t="s">
        <v>230</v>
      </c>
      <c r="S31" s="33" t="s">
        <v>231</v>
      </c>
      <c r="T31" s="33" t="s">
        <v>231</v>
      </c>
      <c r="U31" s="33" t="s">
        <v>231</v>
      </c>
      <c r="V31" s="14">
        <v>1</v>
      </c>
      <c r="W31" s="69" t="s">
        <v>232</v>
      </c>
      <c r="X31" s="69" t="s">
        <v>216</v>
      </c>
      <c r="Y31" s="69" t="s">
        <v>216</v>
      </c>
      <c r="Z31" s="69" t="s">
        <v>233</v>
      </c>
      <c r="AA31" s="20" t="str">
        <f t="shared" si="1"/>
        <v xml:space="preserve">Consolidar la estrategia de Los Mejores por Colombia  </v>
      </c>
      <c r="AB31" s="93"/>
      <c r="AC31" s="114" t="s">
        <v>234</v>
      </c>
      <c r="AD31" s="104"/>
      <c r="AE31" s="135">
        <v>2</v>
      </c>
      <c r="AF31" s="136">
        <v>1</v>
      </c>
      <c r="AG31" s="137" t="s">
        <v>235</v>
      </c>
      <c r="AH31" s="135"/>
      <c r="AI31" s="19"/>
      <c r="AJ31" s="19"/>
      <c r="AK31" s="19"/>
    </row>
    <row r="32" spans="2:37" s="2" customFormat="1" ht="140.25" hidden="1" x14ac:dyDescent="0.2">
      <c r="B32" s="31" t="s">
        <v>208</v>
      </c>
      <c r="C32" s="12" t="s">
        <v>59</v>
      </c>
      <c r="D32" s="12" t="s">
        <v>236</v>
      </c>
      <c r="E32" s="12" t="s">
        <v>237</v>
      </c>
      <c r="F32" s="12" t="s">
        <v>40</v>
      </c>
      <c r="G32" s="12" t="s">
        <v>41</v>
      </c>
      <c r="H32" s="12" t="s">
        <v>42</v>
      </c>
      <c r="I32" s="12" t="s">
        <v>238</v>
      </c>
      <c r="J32" s="11" t="s">
        <v>45</v>
      </c>
      <c r="K32" s="11" t="s">
        <v>45</v>
      </c>
      <c r="L32" s="12" t="s">
        <v>46</v>
      </c>
      <c r="M32" s="12" t="s">
        <v>239</v>
      </c>
      <c r="N32" s="12" t="s">
        <v>71</v>
      </c>
      <c r="O32" s="12" t="s">
        <v>240</v>
      </c>
      <c r="P32" s="12" t="s">
        <v>241</v>
      </c>
      <c r="Q32" s="32" t="s">
        <v>211</v>
      </c>
      <c r="R32" s="33" t="s">
        <v>242</v>
      </c>
      <c r="S32" s="33" t="s">
        <v>243</v>
      </c>
      <c r="T32" s="33" t="s">
        <v>243</v>
      </c>
      <c r="U32" s="33" t="s">
        <v>243</v>
      </c>
      <c r="V32" s="14" t="s">
        <v>243</v>
      </c>
      <c r="W32" s="69" t="s">
        <v>244</v>
      </c>
      <c r="X32" s="69" t="s">
        <v>216</v>
      </c>
      <c r="Y32" s="69" t="s">
        <v>216</v>
      </c>
      <c r="Z32" s="69" t="s">
        <v>245</v>
      </c>
      <c r="AA32" s="20" t="str">
        <f t="shared" si="1"/>
        <v>100 % Gestión y aplicación del Recaudo</v>
      </c>
      <c r="AB32" s="93"/>
      <c r="AC32" s="115" t="s">
        <v>246</v>
      </c>
      <c r="AD32" s="105" t="s">
        <v>247</v>
      </c>
      <c r="AE32" s="135">
        <v>1</v>
      </c>
      <c r="AF32" s="139">
        <v>0.72</v>
      </c>
      <c r="AG32" s="140" t="s">
        <v>248</v>
      </c>
      <c r="AH32" s="138"/>
      <c r="AI32" s="138"/>
      <c r="AJ32" s="135" t="s">
        <v>247</v>
      </c>
      <c r="AK32" s="19"/>
    </row>
    <row r="33" spans="2:37" s="2" customFormat="1" ht="191.25" hidden="1" x14ac:dyDescent="0.25">
      <c r="B33" s="10" t="s">
        <v>249</v>
      </c>
      <c r="C33" s="11" t="s">
        <v>59</v>
      </c>
      <c r="D33" s="11" t="s">
        <v>60</v>
      </c>
      <c r="E33" s="11" t="s">
        <v>61</v>
      </c>
      <c r="F33" s="11" t="s">
        <v>40</v>
      </c>
      <c r="G33" s="11" t="s">
        <v>41</v>
      </c>
      <c r="H33" s="11" t="s">
        <v>42</v>
      </c>
      <c r="I33" s="11" t="s">
        <v>45</v>
      </c>
      <c r="J33" s="11" t="s">
        <v>45</v>
      </c>
      <c r="K33" s="11" t="s">
        <v>45</v>
      </c>
      <c r="L33" s="11" t="s">
        <v>46</v>
      </c>
      <c r="M33" s="11" t="s">
        <v>239</v>
      </c>
      <c r="N33" s="11" t="s">
        <v>71</v>
      </c>
      <c r="O33" s="11" t="s">
        <v>250</v>
      </c>
      <c r="P33" s="11" t="s">
        <v>251</v>
      </c>
      <c r="Q33" s="21">
        <v>0</v>
      </c>
      <c r="R33" s="13" t="s">
        <v>252</v>
      </c>
      <c r="S33" s="13" t="s">
        <v>253</v>
      </c>
      <c r="T33" s="13" t="s">
        <v>253</v>
      </c>
      <c r="U33" s="13" t="s">
        <v>253</v>
      </c>
      <c r="V33" s="14" t="s">
        <v>254</v>
      </c>
      <c r="W33" s="15" t="s">
        <v>255</v>
      </c>
      <c r="X33" s="15" t="s">
        <v>56</v>
      </c>
      <c r="Y33" s="15" t="s">
        <v>56</v>
      </c>
      <c r="Z33" s="16" t="s">
        <v>256</v>
      </c>
      <c r="AA33" s="20" t="str">
        <f t="shared" si="1"/>
        <v>$50 mil millones</v>
      </c>
      <c r="AB33" s="75"/>
      <c r="AC33" s="114" t="s">
        <v>257</v>
      </c>
      <c r="AD33" s="104"/>
      <c r="AE33" s="127">
        <v>26492648340.759998</v>
      </c>
      <c r="AF33" s="128">
        <v>0.52990000000000004</v>
      </c>
      <c r="AG33" s="19" t="s">
        <v>258</v>
      </c>
      <c r="AH33" s="19"/>
      <c r="AI33" s="19"/>
      <c r="AJ33" s="19"/>
      <c r="AK33" s="19"/>
    </row>
    <row r="34" spans="2:37" s="2" customFormat="1" ht="336" hidden="1" x14ac:dyDescent="0.25">
      <c r="B34" s="10" t="s">
        <v>249</v>
      </c>
      <c r="C34" s="11" t="s">
        <v>59</v>
      </c>
      <c r="D34" s="11" t="s">
        <v>60</v>
      </c>
      <c r="E34" s="11" t="s">
        <v>61</v>
      </c>
      <c r="F34" s="11" t="s">
        <v>40</v>
      </c>
      <c r="G34" s="11" t="s">
        <v>96</v>
      </c>
      <c r="H34" s="11" t="s">
        <v>42</v>
      </c>
      <c r="I34" s="11" t="s">
        <v>45</v>
      </c>
      <c r="J34" s="11" t="s">
        <v>45</v>
      </c>
      <c r="K34" s="11" t="s">
        <v>45</v>
      </c>
      <c r="L34" s="11" t="s">
        <v>108</v>
      </c>
      <c r="M34" s="11" t="s">
        <v>108</v>
      </c>
      <c r="N34" s="11" t="s">
        <v>71</v>
      </c>
      <c r="O34" s="11" t="s">
        <v>259</v>
      </c>
      <c r="P34" s="11" t="s">
        <v>260</v>
      </c>
      <c r="Q34" s="16" t="s">
        <v>261</v>
      </c>
      <c r="R34" s="13" t="s">
        <v>262</v>
      </c>
      <c r="S34" s="13" t="s">
        <v>263</v>
      </c>
      <c r="T34" s="13" t="s">
        <v>264</v>
      </c>
      <c r="U34" s="13" t="s">
        <v>264</v>
      </c>
      <c r="V34" s="14" t="s">
        <v>265</v>
      </c>
      <c r="W34" s="11" t="s">
        <v>266</v>
      </c>
      <c r="X34" s="11" t="s">
        <v>56</v>
      </c>
      <c r="Y34" s="11" t="s">
        <v>56</v>
      </c>
      <c r="Z34" s="16" t="s">
        <v>267</v>
      </c>
      <c r="AA34" s="20" t="str">
        <f t="shared" si="1"/>
        <v>Tres Subprocesos con gestión del conocimiento implementado</v>
      </c>
      <c r="AB34" s="75"/>
      <c r="AC34" s="114" t="s">
        <v>268</v>
      </c>
      <c r="AD34" s="104"/>
      <c r="AE34" s="19">
        <v>3</v>
      </c>
      <c r="AF34" s="128">
        <v>0.5</v>
      </c>
      <c r="AG34" s="129" t="s">
        <v>269</v>
      </c>
      <c r="AH34" s="19"/>
      <c r="AI34" s="19"/>
      <c r="AJ34" s="19" t="s">
        <v>270</v>
      </c>
      <c r="AK34" s="19"/>
    </row>
    <row r="35" spans="2:37" s="2" customFormat="1" ht="191.25" hidden="1" x14ac:dyDescent="0.25">
      <c r="B35" s="10" t="s">
        <v>249</v>
      </c>
      <c r="C35" s="11" t="s">
        <v>59</v>
      </c>
      <c r="D35" s="11" t="s">
        <v>60</v>
      </c>
      <c r="E35" s="11" t="s">
        <v>61</v>
      </c>
      <c r="F35" s="11" t="s">
        <v>40</v>
      </c>
      <c r="G35" s="11" t="s">
        <v>96</v>
      </c>
      <c r="H35" s="11" t="s">
        <v>42</v>
      </c>
      <c r="I35" s="11" t="s">
        <v>45</v>
      </c>
      <c r="J35" s="11" t="s">
        <v>45</v>
      </c>
      <c r="K35" s="11" t="s">
        <v>45</v>
      </c>
      <c r="L35" s="11" t="s">
        <v>46</v>
      </c>
      <c r="M35" s="11" t="s">
        <v>70</v>
      </c>
      <c r="N35" s="11" t="s">
        <v>71</v>
      </c>
      <c r="O35" s="11" t="s">
        <v>271</v>
      </c>
      <c r="P35" s="11" t="s">
        <v>272</v>
      </c>
      <c r="Q35" s="16" t="s">
        <v>273</v>
      </c>
      <c r="R35" s="13" t="s">
        <v>274</v>
      </c>
      <c r="S35" s="13" t="s">
        <v>275</v>
      </c>
      <c r="T35" s="13" t="s">
        <v>276</v>
      </c>
      <c r="U35" s="13" t="s">
        <v>277</v>
      </c>
      <c r="V35" s="14" t="s">
        <v>278</v>
      </c>
      <c r="W35" s="11" t="s">
        <v>279</v>
      </c>
      <c r="X35" s="11" t="s">
        <v>56</v>
      </c>
      <c r="Y35" s="11" t="s">
        <v>56</v>
      </c>
      <c r="Z35" s="16" t="s">
        <v>280</v>
      </c>
      <c r="AA35" s="20" t="str">
        <f t="shared" si="1"/>
        <v>Iniciar la alineación de los servicios de TI con los procesos</v>
      </c>
      <c r="AB35" s="75"/>
      <c r="AC35" s="114" t="s">
        <v>281</v>
      </c>
      <c r="AD35" s="104"/>
      <c r="AE35" s="19">
        <v>3</v>
      </c>
      <c r="AF35" s="126">
        <v>0.5</v>
      </c>
      <c r="AG35" s="129" t="s">
        <v>282</v>
      </c>
      <c r="AH35" s="19"/>
      <c r="AI35" s="19"/>
      <c r="AJ35" s="19" t="s">
        <v>283</v>
      </c>
      <c r="AK35" s="19"/>
    </row>
    <row r="36" spans="2:37" s="2" customFormat="1" ht="384" hidden="1" x14ac:dyDescent="0.2">
      <c r="B36" s="10" t="s">
        <v>249</v>
      </c>
      <c r="C36" s="11" t="s">
        <v>59</v>
      </c>
      <c r="D36" s="11" t="s">
        <v>60</v>
      </c>
      <c r="E36" s="11" t="s">
        <v>61</v>
      </c>
      <c r="F36" s="11" t="s">
        <v>40</v>
      </c>
      <c r="G36" s="11" t="s">
        <v>137</v>
      </c>
      <c r="H36" s="11" t="s">
        <v>42</v>
      </c>
      <c r="I36" s="11" t="s">
        <v>45</v>
      </c>
      <c r="J36" s="11" t="s">
        <v>45</v>
      </c>
      <c r="K36" s="11" t="s">
        <v>45</v>
      </c>
      <c r="L36" s="11" t="s">
        <v>46</v>
      </c>
      <c r="M36" s="11" t="s">
        <v>122</v>
      </c>
      <c r="N36" s="11" t="s">
        <v>71</v>
      </c>
      <c r="O36" s="11" t="s">
        <v>284</v>
      </c>
      <c r="P36" s="11" t="s">
        <v>285</v>
      </c>
      <c r="Q36" s="16" t="s">
        <v>286</v>
      </c>
      <c r="R36" s="13" t="s">
        <v>287</v>
      </c>
      <c r="S36" s="13" t="s">
        <v>288</v>
      </c>
      <c r="T36" s="13" t="s">
        <v>289</v>
      </c>
      <c r="U36" s="13" t="s">
        <v>290</v>
      </c>
      <c r="V36" s="14" t="s">
        <v>291</v>
      </c>
      <c r="W36" s="11" t="s">
        <v>292</v>
      </c>
      <c r="X36" s="11" t="s">
        <v>56</v>
      </c>
      <c r="Y36" s="11" t="s">
        <v>56</v>
      </c>
      <c r="Z36" s="11" t="s">
        <v>292</v>
      </c>
      <c r="AA36" s="20" t="str">
        <f t="shared" si="1"/>
        <v xml:space="preserve">Cumplimiento del componente de Cobertura (ventanilla hacia afuera) </v>
      </c>
      <c r="AB36" s="75"/>
      <c r="AC36" s="116" t="s">
        <v>293</v>
      </c>
      <c r="AD36" s="104"/>
      <c r="AE36" s="19">
        <v>4</v>
      </c>
      <c r="AF36" s="126">
        <v>0.5</v>
      </c>
      <c r="AG36" s="129" t="s">
        <v>294</v>
      </c>
      <c r="AH36" s="19"/>
      <c r="AI36" s="19"/>
      <c r="AJ36" s="19" t="s">
        <v>295</v>
      </c>
      <c r="AK36" s="19"/>
    </row>
    <row r="37" spans="2:37" s="2" customFormat="1" ht="89.25" hidden="1" x14ac:dyDescent="0.25">
      <c r="B37" s="10" t="s">
        <v>296</v>
      </c>
      <c r="C37" s="11" t="s">
        <v>37</v>
      </c>
      <c r="D37" s="11" t="s">
        <v>38</v>
      </c>
      <c r="E37" s="12" t="s">
        <v>129</v>
      </c>
      <c r="F37" s="11" t="s">
        <v>45</v>
      </c>
      <c r="G37" s="11" t="s">
        <v>96</v>
      </c>
      <c r="H37" s="11" t="s">
        <v>42</v>
      </c>
      <c r="I37" s="11" t="s">
        <v>43</v>
      </c>
      <c r="J37" s="11" t="s">
        <v>45</v>
      </c>
      <c r="K37" s="11" t="s">
        <v>45</v>
      </c>
      <c r="L37" s="11" t="s">
        <v>85</v>
      </c>
      <c r="M37" s="11" t="s">
        <v>86</v>
      </c>
      <c r="N37" s="11" t="s">
        <v>131</v>
      </c>
      <c r="O37" s="11" t="s">
        <v>297</v>
      </c>
      <c r="P37" s="11" t="s">
        <v>298</v>
      </c>
      <c r="Q37" s="12" t="s">
        <v>50</v>
      </c>
      <c r="R37" s="11"/>
      <c r="S37" s="11"/>
      <c r="T37" s="11">
        <v>1</v>
      </c>
      <c r="U37" s="11"/>
      <c r="V37" s="11">
        <v>1</v>
      </c>
      <c r="W37" s="99" t="s">
        <v>299</v>
      </c>
      <c r="X37" s="15"/>
      <c r="Y37" s="15" t="s">
        <v>216</v>
      </c>
      <c r="Z37" s="16" t="s">
        <v>300</v>
      </c>
      <c r="AA37" s="17">
        <f t="shared" si="1"/>
        <v>1</v>
      </c>
      <c r="AB37" s="86"/>
      <c r="AC37" s="114" t="s">
        <v>301</v>
      </c>
      <c r="AD37" s="104"/>
      <c r="AE37" s="19" t="s">
        <v>302</v>
      </c>
      <c r="AF37" s="19" t="s">
        <v>302</v>
      </c>
      <c r="AG37" s="148" t="s">
        <v>303</v>
      </c>
      <c r="AH37" s="19"/>
      <c r="AI37" s="19"/>
      <c r="AJ37" s="19"/>
      <c r="AK37" s="19"/>
    </row>
    <row r="38" spans="2:37" s="2" customFormat="1" ht="138.75" hidden="1" customHeight="1" x14ac:dyDescent="0.25">
      <c r="B38" s="10" t="s">
        <v>296</v>
      </c>
      <c r="C38" s="12" t="s">
        <v>59</v>
      </c>
      <c r="D38" s="11" t="s">
        <v>60</v>
      </c>
      <c r="E38" s="12" t="s">
        <v>61</v>
      </c>
      <c r="F38" s="11" t="s">
        <v>45</v>
      </c>
      <c r="G38" s="11" t="s">
        <v>96</v>
      </c>
      <c r="H38" s="11" t="s">
        <v>42</v>
      </c>
      <c r="I38" s="11" t="s">
        <v>43</v>
      </c>
      <c r="J38" s="11" t="s">
        <v>45</v>
      </c>
      <c r="K38" s="11" t="s">
        <v>45</v>
      </c>
      <c r="L38" s="11" t="s">
        <v>85</v>
      </c>
      <c r="M38" s="11" t="s">
        <v>86</v>
      </c>
      <c r="N38" s="11" t="s">
        <v>71</v>
      </c>
      <c r="O38" s="11" t="s">
        <v>304</v>
      </c>
      <c r="P38" s="11" t="s">
        <v>305</v>
      </c>
      <c r="Q38" s="30">
        <v>74</v>
      </c>
      <c r="R38" s="13">
        <v>76</v>
      </c>
      <c r="S38" s="13">
        <v>81</v>
      </c>
      <c r="T38" s="35">
        <v>83</v>
      </c>
      <c r="U38" s="13">
        <v>85</v>
      </c>
      <c r="V38" s="14">
        <v>85</v>
      </c>
      <c r="W38" s="11" t="s">
        <v>306</v>
      </c>
      <c r="X38" s="11"/>
      <c r="Y38" s="11" t="s">
        <v>216</v>
      </c>
      <c r="Z38" s="16" t="s">
        <v>307</v>
      </c>
      <c r="AA38" s="17">
        <f t="shared" si="1"/>
        <v>83</v>
      </c>
      <c r="AB38" s="88" t="s">
        <v>308</v>
      </c>
      <c r="AC38" s="114" t="s">
        <v>309</v>
      </c>
      <c r="AD38" s="104"/>
      <c r="AE38" s="19" t="s">
        <v>310</v>
      </c>
      <c r="AF38" s="126">
        <v>1</v>
      </c>
      <c r="AG38" s="131" t="s">
        <v>311</v>
      </c>
      <c r="AH38" s="19"/>
      <c r="AI38" s="19" t="s">
        <v>312</v>
      </c>
      <c r="AJ38" s="19"/>
      <c r="AK38" s="19"/>
    </row>
    <row r="39" spans="2:37" s="2" customFormat="1" ht="296.25" hidden="1" customHeight="1" x14ac:dyDescent="0.25">
      <c r="B39" s="10" t="s">
        <v>296</v>
      </c>
      <c r="C39" s="12" t="s">
        <v>59</v>
      </c>
      <c r="D39" s="11" t="s">
        <v>60</v>
      </c>
      <c r="E39" s="12" t="s">
        <v>61</v>
      </c>
      <c r="F39" s="11" t="s">
        <v>45</v>
      </c>
      <c r="G39" s="11" t="s">
        <v>137</v>
      </c>
      <c r="H39" s="11" t="s">
        <v>42</v>
      </c>
      <c r="I39" s="11" t="s">
        <v>43</v>
      </c>
      <c r="J39" s="11" t="s">
        <v>45</v>
      </c>
      <c r="K39" s="11" t="s">
        <v>45</v>
      </c>
      <c r="L39" s="11" t="s">
        <v>85</v>
      </c>
      <c r="M39" s="11" t="s">
        <v>86</v>
      </c>
      <c r="N39" s="11" t="s">
        <v>71</v>
      </c>
      <c r="O39" s="11" t="s">
        <v>313</v>
      </c>
      <c r="P39" s="11" t="s">
        <v>314</v>
      </c>
      <c r="Q39" s="36" t="s">
        <v>315</v>
      </c>
      <c r="R39" s="13"/>
      <c r="S39" s="13" t="s">
        <v>316</v>
      </c>
      <c r="T39" s="13" t="s">
        <v>316</v>
      </c>
      <c r="U39" s="13" t="s">
        <v>316</v>
      </c>
      <c r="V39" s="14" t="s">
        <v>316</v>
      </c>
      <c r="W39" s="11" t="s">
        <v>317</v>
      </c>
      <c r="X39" s="11" t="s">
        <v>216</v>
      </c>
      <c r="Y39" s="11" t="s">
        <v>216</v>
      </c>
      <c r="Z39" s="16" t="s">
        <v>318</v>
      </c>
      <c r="AA39" s="17" t="str">
        <f t="shared" si="1"/>
        <v>&gt;=90%</v>
      </c>
      <c r="AB39" s="86"/>
      <c r="AC39" s="114" t="s">
        <v>319</v>
      </c>
      <c r="AD39" s="104"/>
      <c r="AE39" s="126">
        <v>1</v>
      </c>
      <c r="AF39" s="126">
        <v>1</v>
      </c>
      <c r="AG39" s="131" t="s">
        <v>320</v>
      </c>
      <c r="AH39" s="19" t="s">
        <v>302</v>
      </c>
      <c r="AI39" s="19" t="s">
        <v>302</v>
      </c>
      <c r="AJ39" s="19"/>
      <c r="AK39" s="19"/>
    </row>
    <row r="40" spans="2:37" s="2" customFormat="1" ht="312" hidden="1" x14ac:dyDescent="0.25">
      <c r="B40" s="10" t="s">
        <v>296</v>
      </c>
      <c r="C40" s="11" t="s">
        <v>37</v>
      </c>
      <c r="D40" s="11" t="s">
        <v>38</v>
      </c>
      <c r="E40" s="11" t="s">
        <v>129</v>
      </c>
      <c r="F40" s="11" t="s">
        <v>106</v>
      </c>
      <c r="G40" s="11" t="s">
        <v>137</v>
      </c>
      <c r="H40" s="11" t="s">
        <v>42</v>
      </c>
      <c r="I40" s="11" t="s">
        <v>43</v>
      </c>
      <c r="J40" s="11" t="s">
        <v>45</v>
      </c>
      <c r="K40" s="11" t="s">
        <v>45</v>
      </c>
      <c r="L40" s="11" t="s">
        <v>46</v>
      </c>
      <c r="M40" s="11" t="s">
        <v>122</v>
      </c>
      <c r="N40" s="11" t="s">
        <v>131</v>
      </c>
      <c r="O40" s="11" t="s">
        <v>321</v>
      </c>
      <c r="P40" s="11" t="s">
        <v>322</v>
      </c>
      <c r="Q40" s="16" t="s">
        <v>323</v>
      </c>
      <c r="R40" s="13" t="s">
        <v>324</v>
      </c>
      <c r="S40" s="35" t="s">
        <v>324</v>
      </c>
      <c r="T40" s="13" t="s">
        <v>324</v>
      </c>
      <c r="U40" s="13" t="s">
        <v>324</v>
      </c>
      <c r="V40" s="14" t="s">
        <v>324</v>
      </c>
      <c r="W40" s="141" t="s">
        <v>325</v>
      </c>
      <c r="X40" s="11" t="s">
        <v>216</v>
      </c>
      <c r="Y40" s="11" t="s">
        <v>216</v>
      </c>
      <c r="Z40" s="142" t="s">
        <v>326</v>
      </c>
      <c r="AA40" s="17" t="str">
        <f t="shared" si="1"/>
        <v>&lt;=55 días</v>
      </c>
      <c r="AB40" s="86"/>
      <c r="AC40" s="114" t="s">
        <v>327</v>
      </c>
      <c r="AD40" s="104"/>
      <c r="AE40" s="19" t="s">
        <v>328</v>
      </c>
      <c r="AF40" s="126">
        <v>1</v>
      </c>
      <c r="AG40" s="131" t="s">
        <v>329</v>
      </c>
      <c r="AH40" s="19"/>
      <c r="AI40" s="19"/>
      <c r="AJ40" s="19"/>
      <c r="AK40" s="19"/>
    </row>
    <row r="41" spans="2:37" s="2" customFormat="1" ht="267" hidden="1" customHeight="1" x14ac:dyDescent="0.25">
      <c r="B41" s="10" t="s">
        <v>296</v>
      </c>
      <c r="C41" s="11" t="s">
        <v>37</v>
      </c>
      <c r="D41" s="11" t="s">
        <v>38</v>
      </c>
      <c r="E41" s="11" t="s">
        <v>129</v>
      </c>
      <c r="F41" s="11" t="s">
        <v>200</v>
      </c>
      <c r="G41" s="11" t="s">
        <v>137</v>
      </c>
      <c r="H41" s="11" t="s">
        <v>42</v>
      </c>
      <c r="I41" s="11" t="s">
        <v>43</v>
      </c>
      <c r="J41" s="11" t="s">
        <v>45</v>
      </c>
      <c r="K41" s="11" t="s">
        <v>45</v>
      </c>
      <c r="L41" s="11" t="s">
        <v>46</v>
      </c>
      <c r="M41" s="11" t="s">
        <v>122</v>
      </c>
      <c r="N41" s="11" t="s">
        <v>131</v>
      </c>
      <c r="O41" s="11" t="s">
        <v>330</v>
      </c>
      <c r="P41" s="11" t="s">
        <v>331</v>
      </c>
      <c r="Q41" s="12" t="s">
        <v>50</v>
      </c>
      <c r="R41" s="11"/>
      <c r="S41" s="13" t="s">
        <v>332</v>
      </c>
      <c r="T41" s="13" t="s">
        <v>332</v>
      </c>
      <c r="U41" s="13" t="s">
        <v>332</v>
      </c>
      <c r="V41" s="14" t="s">
        <v>332</v>
      </c>
      <c r="W41" s="11" t="s">
        <v>333</v>
      </c>
      <c r="X41" s="11" t="s">
        <v>216</v>
      </c>
      <c r="Y41" s="11" t="s">
        <v>216</v>
      </c>
      <c r="Z41" s="16" t="s">
        <v>334</v>
      </c>
      <c r="AA41" s="17" t="str">
        <f t="shared" si="1"/>
        <v>&gt;=80%</v>
      </c>
      <c r="AB41" s="86" t="s">
        <v>335</v>
      </c>
      <c r="AC41" s="114" t="s">
        <v>336</v>
      </c>
      <c r="AD41" s="104"/>
      <c r="AE41" s="126">
        <f>(7/9)</f>
        <v>0.77777777777777779</v>
      </c>
      <c r="AF41" s="126">
        <f>AE41/80%</f>
        <v>0.97222222222222221</v>
      </c>
      <c r="AG41" s="131" t="s">
        <v>337</v>
      </c>
      <c r="AH41" s="19"/>
      <c r="AI41" s="19" t="s">
        <v>338</v>
      </c>
      <c r="AJ41" s="19"/>
      <c r="AK41" s="19"/>
    </row>
    <row r="42" spans="2:37" s="2" customFormat="1" ht="304.5" hidden="1" customHeight="1" x14ac:dyDescent="0.25">
      <c r="B42" s="10" t="s">
        <v>296</v>
      </c>
      <c r="C42" s="11" t="s">
        <v>37</v>
      </c>
      <c r="D42" s="11" t="s">
        <v>38</v>
      </c>
      <c r="E42" s="23" t="s">
        <v>129</v>
      </c>
      <c r="F42" s="23" t="s">
        <v>200</v>
      </c>
      <c r="G42" s="23" t="s">
        <v>137</v>
      </c>
      <c r="H42" s="11" t="s">
        <v>42</v>
      </c>
      <c r="I42" s="23" t="s">
        <v>43</v>
      </c>
      <c r="J42" s="11" t="s">
        <v>45</v>
      </c>
      <c r="K42" s="11" t="s">
        <v>45</v>
      </c>
      <c r="L42" s="11" t="s">
        <v>46</v>
      </c>
      <c r="M42" s="11" t="s">
        <v>122</v>
      </c>
      <c r="N42" s="11" t="s">
        <v>131</v>
      </c>
      <c r="O42" s="11" t="s">
        <v>339</v>
      </c>
      <c r="P42" s="11" t="s">
        <v>340</v>
      </c>
      <c r="Q42" s="28">
        <v>0.8</v>
      </c>
      <c r="R42" s="13" t="s">
        <v>332</v>
      </c>
      <c r="S42" s="13" t="s">
        <v>332</v>
      </c>
      <c r="T42" s="13" t="s">
        <v>332</v>
      </c>
      <c r="U42" s="13" t="s">
        <v>332</v>
      </c>
      <c r="V42" s="14" t="s">
        <v>332</v>
      </c>
      <c r="W42" s="11" t="s">
        <v>341</v>
      </c>
      <c r="X42" s="11"/>
      <c r="Y42" s="11" t="s">
        <v>216</v>
      </c>
      <c r="Z42" s="16" t="s">
        <v>342</v>
      </c>
      <c r="AA42" s="17" t="str">
        <f t="shared" si="1"/>
        <v>&gt;=80%</v>
      </c>
      <c r="AB42" s="86"/>
      <c r="AC42" s="114" t="s">
        <v>343</v>
      </c>
      <c r="AD42" s="104"/>
      <c r="AE42" s="19" t="s">
        <v>302</v>
      </c>
      <c r="AF42" s="19" t="s">
        <v>302</v>
      </c>
      <c r="AG42" s="131" t="s">
        <v>344</v>
      </c>
      <c r="AH42" s="19"/>
      <c r="AI42" s="19" t="s">
        <v>345</v>
      </c>
      <c r="AJ42" s="19"/>
      <c r="AK42" s="19"/>
    </row>
    <row r="43" spans="2:37" s="2" customFormat="1" ht="127.5" hidden="1" x14ac:dyDescent="0.25">
      <c r="B43" s="10" t="s">
        <v>296</v>
      </c>
      <c r="C43" s="11" t="s">
        <v>37</v>
      </c>
      <c r="D43" s="11" t="s">
        <v>38</v>
      </c>
      <c r="E43" s="23" t="s">
        <v>129</v>
      </c>
      <c r="F43" s="23" t="s">
        <v>106</v>
      </c>
      <c r="G43" s="23" t="s">
        <v>137</v>
      </c>
      <c r="H43" s="11" t="s">
        <v>42</v>
      </c>
      <c r="I43" s="23" t="s">
        <v>43</v>
      </c>
      <c r="J43" s="11" t="s">
        <v>45</v>
      </c>
      <c r="K43" s="11" t="s">
        <v>45</v>
      </c>
      <c r="L43" s="11" t="s">
        <v>46</v>
      </c>
      <c r="M43" s="11" t="s">
        <v>122</v>
      </c>
      <c r="N43" s="11" t="s">
        <v>131</v>
      </c>
      <c r="O43" s="11" t="s">
        <v>346</v>
      </c>
      <c r="P43" s="11" t="s">
        <v>347</v>
      </c>
      <c r="Q43" s="12" t="s">
        <v>50</v>
      </c>
      <c r="R43" s="13"/>
      <c r="S43" s="13" t="s">
        <v>17</v>
      </c>
      <c r="T43" s="13"/>
      <c r="U43" s="13" t="s">
        <v>17</v>
      </c>
      <c r="V43" s="14" t="s">
        <v>17</v>
      </c>
      <c r="W43" s="11" t="s">
        <v>348</v>
      </c>
      <c r="X43" s="11"/>
      <c r="Y43" s="11"/>
      <c r="Z43" s="16" t="s">
        <v>348</v>
      </c>
      <c r="AA43" s="17">
        <f t="shared" si="1"/>
        <v>0</v>
      </c>
      <c r="AB43" s="86"/>
      <c r="AC43" s="114"/>
      <c r="AD43" s="104"/>
      <c r="AE43" s="19"/>
      <c r="AF43" s="19"/>
      <c r="AG43" s="131"/>
      <c r="AH43" s="19"/>
      <c r="AI43" s="19"/>
      <c r="AJ43" s="19"/>
      <c r="AK43" s="19"/>
    </row>
    <row r="44" spans="2:37" s="2" customFormat="1" ht="76.5" hidden="1" x14ac:dyDescent="0.25">
      <c r="B44" s="10" t="s">
        <v>296</v>
      </c>
      <c r="C44" s="11" t="s">
        <v>37</v>
      </c>
      <c r="D44" s="11" t="s">
        <v>38</v>
      </c>
      <c r="E44" s="23" t="s">
        <v>129</v>
      </c>
      <c r="F44" s="23" t="s">
        <v>45</v>
      </c>
      <c r="G44" s="23" t="s">
        <v>137</v>
      </c>
      <c r="H44" s="11" t="s">
        <v>42</v>
      </c>
      <c r="I44" s="23" t="s">
        <v>43</v>
      </c>
      <c r="J44" s="11" t="s">
        <v>45</v>
      </c>
      <c r="K44" s="11" t="s">
        <v>45</v>
      </c>
      <c r="L44" s="11" t="s">
        <v>85</v>
      </c>
      <c r="M44" s="11" t="s">
        <v>86</v>
      </c>
      <c r="N44" s="11" t="s">
        <v>131</v>
      </c>
      <c r="O44" s="11" t="s">
        <v>349</v>
      </c>
      <c r="P44" s="11" t="s">
        <v>350</v>
      </c>
      <c r="Q44" s="12" t="s">
        <v>50</v>
      </c>
      <c r="R44" s="11"/>
      <c r="S44" s="11"/>
      <c r="T44" s="11">
        <v>0</v>
      </c>
      <c r="U44" s="11">
        <v>1</v>
      </c>
      <c r="V44" s="11">
        <v>1</v>
      </c>
      <c r="W44" s="11" t="s">
        <v>351</v>
      </c>
      <c r="X44" s="11"/>
      <c r="Y44" s="11"/>
      <c r="Z44" s="16" t="s">
        <v>351</v>
      </c>
      <c r="AA44" s="17">
        <v>0</v>
      </c>
      <c r="AB44" s="86"/>
      <c r="AC44" s="114"/>
      <c r="AD44" s="104"/>
      <c r="AE44" s="19"/>
      <c r="AF44" s="19"/>
      <c r="AG44" s="131"/>
      <c r="AH44" s="19"/>
      <c r="AI44" s="19"/>
      <c r="AJ44" s="19"/>
      <c r="AK44" s="19"/>
    </row>
    <row r="45" spans="2:37" s="2" customFormat="1" ht="76.5" hidden="1" x14ac:dyDescent="0.25">
      <c r="B45" s="10" t="s">
        <v>296</v>
      </c>
      <c r="C45" s="11" t="s">
        <v>37</v>
      </c>
      <c r="D45" s="11" t="s">
        <v>38</v>
      </c>
      <c r="E45" s="23" t="s">
        <v>129</v>
      </c>
      <c r="F45" s="23" t="s">
        <v>45</v>
      </c>
      <c r="G45" s="23" t="s">
        <v>137</v>
      </c>
      <c r="H45" s="11" t="s">
        <v>42</v>
      </c>
      <c r="I45" s="23" t="s">
        <v>43</v>
      </c>
      <c r="J45" s="11" t="s">
        <v>45</v>
      </c>
      <c r="K45" s="11" t="s">
        <v>45</v>
      </c>
      <c r="L45" s="11" t="s">
        <v>108</v>
      </c>
      <c r="M45" s="11" t="s">
        <v>108</v>
      </c>
      <c r="N45" s="11" t="s">
        <v>131</v>
      </c>
      <c r="O45" s="11" t="s">
        <v>352</v>
      </c>
      <c r="P45" s="11" t="s">
        <v>353</v>
      </c>
      <c r="Q45" s="12" t="s">
        <v>50</v>
      </c>
      <c r="R45" s="35"/>
      <c r="S45" s="13"/>
      <c r="T45" s="13"/>
      <c r="U45" s="13" t="s">
        <v>354</v>
      </c>
      <c r="V45" s="14" t="s">
        <v>354</v>
      </c>
      <c r="W45" s="66" t="s">
        <v>355</v>
      </c>
      <c r="X45" s="11"/>
      <c r="Y45" s="11"/>
      <c r="Z45" s="16" t="s">
        <v>356</v>
      </c>
      <c r="AA45" s="17">
        <f t="shared" si="1"/>
        <v>0</v>
      </c>
      <c r="AB45" s="86"/>
      <c r="AC45" s="114"/>
      <c r="AD45" s="104"/>
      <c r="AE45" s="19"/>
      <c r="AF45" s="19"/>
      <c r="AG45" s="131"/>
      <c r="AH45" s="19"/>
      <c r="AI45" s="19"/>
      <c r="AJ45" s="19"/>
      <c r="AK45" s="19"/>
    </row>
    <row r="46" spans="2:37" s="2" customFormat="1" ht="76.5" hidden="1" x14ac:dyDescent="0.25">
      <c r="B46" s="10" t="s">
        <v>296</v>
      </c>
      <c r="C46" s="11" t="s">
        <v>37</v>
      </c>
      <c r="D46" s="11" t="s">
        <v>38</v>
      </c>
      <c r="E46" s="23" t="s">
        <v>129</v>
      </c>
      <c r="F46" s="23" t="s">
        <v>45</v>
      </c>
      <c r="G46" s="23" t="s">
        <v>137</v>
      </c>
      <c r="H46" s="11" t="s">
        <v>42</v>
      </c>
      <c r="I46" s="23" t="s">
        <v>43</v>
      </c>
      <c r="J46" s="11" t="s">
        <v>45</v>
      </c>
      <c r="K46" s="11" t="s">
        <v>45</v>
      </c>
      <c r="L46" s="11" t="s">
        <v>108</v>
      </c>
      <c r="M46" s="11" t="s">
        <v>108</v>
      </c>
      <c r="N46" s="11" t="s">
        <v>131</v>
      </c>
      <c r="O46" s="11" t="s">
        <v>352</v>
      </c>
      <c r="P46" s="11" t="s">
        <v>353</v>
      </c>
      <c r="Q46" s="12" t="s">
        <v>50</v>
      </c>
      <c r="R46" s="13"/>
      <c r="S46" s="13"/>
      <c r="T46" s="13" t="s">
        <v>354</v>
      </c>
      <c r="U46" s="13"/>
      <c r="V46" s="14" t="s">
        <v>354</v>
      </c>
      <c r="W46" s="141" t="s">
        <v>355</v>
      </c>
      <c r="X46" s="11"/>
      <c r="Y46" s="11" t="s">
        <v>216</v>
      </c>
      <c r="Z46" s="16" t="s">
        <v>357</v>
      </c>
      <c r="AA46" s="17" t="str">
        <f t="shared" si="1"/>
        <v>&gt;=1</v>
      </c>
      <c r="AB46" s="86"/>
      <c r="AC46" s="114" t="s">
        <v>358</v>
      </c>
      <c r="AD46" s="104"/>
      <c r="AE46" s="19" t="s">
        <v>302</v>
      </c>
      <c r="AF46" s="19" t="s">
        <v>302</v>
      </c>
      <c r="AG46" s="147" t="s">
        <v>359</v>
      </c>
      <c r="AH46" s="19"/>
      <c r="AI46" s="19"/>
      <c r="AJ46" s="19"/>
      <c r="AK46" s="19"/>
    </row>
    <row r="47" spans="2:37" s="2" customFormat="1" ht="76.5" hidden="1" x14ac:dyDescent="0.25">
      <c r="B47" s="10" t="s">
        <v>296</v>
      </c>
      <c r="C47" s="11" t="s">
        <v>37</v>
      </c>
      <c r="D47" s="11" t="s">
        <v>38</v>
      </c>
      <c r="E47" s="23" t="s">
        <v>129</v>
      </c>
      <c r="F47" s="23" t="s">
        <v>40</v>
      </c>
      <c r="G47" s="23" t="s">
        <v>137</v>
      </c>
      <c r="H47" s="11" t="s">
        <v>42</v>
      </c>
      <c r="I47" s="23" t="s">
        <v>43</v>
      </c>
      <c r="J47" s="11" t="s">
        <v>45</v>
      </c>
      <c r="K47" s="11" t="s">
        <v>45</v>
      </c>
      <c r="L47" s="11" t="s">
        <v>108</v>
      </c>
      <c r="M47" s="11" t="s">
        <v>108</v>
      </c>
      <c r="N47" s="11" t="s">
        <v>131</v>
      </c>
      <c r="O47" s="11" t="s">
        <v>352</v>
      </c>
      <c r="P47" s="11" t="s">
        <v>360</v>
      </c>
      <c r="Q47" s="12" t="s">
        <v>50</v>
      </c>
      <c r="R47" s="13"/>
      <c r="S47" s="13"/>
      <c r="T47" s="13"/>
      <c r="U47" s="13" t="s">
        <v>354</v>
      </c>
      <c r="V47" s="14" t="s">
        <v>354</v>
      </c>
      <c r="W47" s="11" t="s">
        <v>361</v>
      </c>
      <c r="X47" s="11"/>
      <c r="Y47" s="11"/>
      <c r="Z47" s="16" t="s">
        <v>362</v>
      </c>
      <c r="AA47" s="17">
        <f t="shared" si="1"/>
        <v>0</v>
      </c>
      <c r="AB47" s="86"/>
      <c r="AC47" s="114"/>
      <c r="AD47" s="104"/>
      <c r="AE47" s="19"/>
      <c r="AF47" s="19"/>
      <c r="AG47" s="131"/>
      <c r="AH47" s="19"/>
      <c r="AI47" s="19"/>
      <c r="AJ47" s="19"/>
      <c r="AK47" s="19"/>
    </row>
    <row r="48" spans="2:37" s="2" customFormat="1" ht="89.25" hidden="1" x14ac:dyDescent="0.25">
      <c r="B48" s="10" t="s">
        <v>296</v>
      </c>
      <c r="C48" s="11" t="s">
        <v>37</v>
      </c>
      <c r="D48" s="11" t="s">
        <v>38</v>
      </c>
      <c r="E48" s="11" t="s">
        <v>105</v>
      </c>
      <c r="F48" s="23" t="s">
        <v>106</v>
      </c>
      <c r="G48" s="23" t="s">
        <v>107</v>
      </c>
      <c r="H48" s="11" t="s">
        <v>42</v>
      </c>
      <c r="I48" s="23" t="s">
        <v>43</v>
      </c>
      <c r="J48" s="11" t="s">
        <v>45</v>
      </c>
      <c r="K48" s="11" t="s">
        <v>45</v>
      </c>
      <c r="L48" s="11" t="s">
        <v>108</v>
      </c>
      <c r="M48" s="11" t="s">
        <v>108</v>
      </c>
      <c r="N48" s="11" t="s">
        <v>109</v>
      </c>
      <c r="O48" s="11" t="s">
        <v>363</v>
      </c>
      <c r="P48" s="11" t="s">
        <v>364</v>
      </c>
      <c r="Q48" s="12" t="s">
        <v>50</v>
      </c>
      <c r="R48" s="13"/>
      <c r="S48" s="13">
        <v>1</v>
      </c>
      <c r="T48" s="13"/>
      <c r="U48" s="13"/>
      <c r="V48" s="14">
        <v>1</v>
      </c>
      <c r="W48" s="11" t="s">
        <v>365</v>
      </c>
      <c r="X48" s="11"/>
      <c r="Y48" s="11"/>
      <c r="Z48" s="16" t="s">
        <v>366</v>
      </c>
      <c r="AA48" s="17">
        <f t="shared" si="1"/>
        <v>0</v>
      </c>
      <c r="AB48" s="86"/>
      <c r="AC48" s="114"/>
      <c r="AD48" s="104"/>
      <c r="AE48" s="19"/>
      <c r="AF48" s="19"/>
      <c r="AG48" s="131"/>
      <c r="AH48" s="19"/>
      <c r="AI48" s="19"/>
      <c r="AJ48" s="19"/>
      <c r="AK48" s="19"/>
    </row>
    <row r="49" spans="2:37" s="2" customFormat="1" ht="300" hidden="1" x14ac:dyDescent="0.25">
      <c r="B49" s="10" t="s">
        <v>296</v>
      </c>
      <c r="C49" s="11" t="s">
        <v>37</v>
      </c>
      <c r="D49" s="11" t="s">
        <v>38</v>
      </c>
      <c r="E49" s="11" t="s">
        <v>105</v>
      </c>
      <c r="F49" s="23" t="s">
        <v>106</v>
      </c>
      <c r="G49" s="23" t="s">
        <v>107</v>
      </c>
      <c r="H49" s="11" t="s">
        <v>42</v>
      </c>
      <c r="I49" s="23" t="s">
        <v>43</v>
      </c>
      <c r="J49" s="11" t="s">
        <v>45</v>
      </c>
      <c r="K49" s="11" t="s">
        <v>45</v>
      </c>
      <c r="L49" s="11" t="s">
        <v>108</v>
      </c>
      <c r="M49" s="11" t="s">
        <v>108</v>
      </c>
      <c r="N49" s="11" t="s">
        <v>109</v>
      </c>
      <c r="O49" s="11" t="s">
        <v>363</v>
      </c>
      <c r="P49" s="11" t="s">
        <v>364</v>
      </c>
      <c r="Q49" s="12" t="s">
        <v>50</v>
      </c>
      <c r="R49" s="13"/>
      <c r="S49" s="13"/>
      <c r="T49" s="13">
        <v>1</v>
      </c>
      <c r="U49" s="13">
        <v>1</v>
      </c>
      <c r="V49" s="14">
        <v>1</v>
      </c>
      <c r="W49" s="11" t="s">
        <v>367</v>
      </c>
      <c r="X49" s="11"/>
      <c r="Y49" s="11" t="s">
        <v>216</v>
      </c>
      <c r="Z49" s="16" t="s">
        <v>368</v>
      </c>
      <c r="AA49" s="17">
        <f t="shared" si="1"/>
        <v>1</v>
      </c>
      <c r="AB49" s="86"/>
      <c r="AC49" s="114" t="s">
        <v>369</v>
      </c>
      <c r="AD49" s="104"/>
      <c r="AE49" s="126" t="s">
        <v>302</v>
      </c>
      <c r="AF49" s="126" t="s">
        <v>302</v>
      </c>
      <c r="AG49" s="131" t="s">
        <v>370</v>
      </c>
      <c r="AH49" s="19"/>
      <c r="AI49" s="19"/>
      <c r="AJ49" s="19"/>
      <c r="AK49" s="19"/>
    </row>
    <row r="50" spans="2:37" s="2" customFormat="1" ht="298.5" hidden="1" customHeight="1" x14ac:dyDescent="0.25">
      <c r="B50" s="10" t="s">
        <v>296</v>
      </c>
      <c r="C50" s="11" t="s">
        <v>37</v>
      </c>
      <c r="D50" s="11" t="s">
        <v>38</v>
      </c>
      <c r="E50" s="11" t="s">
        <v>105</v>
      </c>
      <c r="F50" s="23" t="s">
        <v>106</v>
      </c>
      <c r="G50" s="23" t="s">
        <v>107</v>
      </c>
      <c r="H50" s="11" t="s">
        <v>42</v>
      </c>
      <c r="I50" s="23" t="s">
        <v>43</v>
      </c>
      <c r="J50" s="11" t="s">
        <v>45</v>
      </c>
      <c r="K50" s="11" t="s">
        <v>45</v>
      </c>
      <c r="L50" s="11" t="s">
        <v>108</v>
      </c>
      <c r="M50" s="11" t="s">
        <v>108</v>
      </c>
      <c r="N50" s="11" t="s">
        <v>109</v>
      </c>
      <c r="O50" s="11" t="s">
        <v>371</v>
      </c>
      <c r="P50" s="11" t="s">
        <v>372</v>
      </c>
      <c r="Q50" s="12" t="s">
        <v>50</v>
      </c>
      <c r="R50" s="13"/>
      <c r="S50" s="13" t="s">
        <v>373</v>
      </c>
      <c r="T50" s="13" t="s">
        <v>373</v>
      </c>
      <c r="U50" s="13" t="s">
        <v>373</v>
      </c>
      <c r="V50" s="14" t="s">
        <v>374</v>
      </c>
      <c r="W50" s="66" t="s">
        <v>375</v>
      </c>
      <c r="X50" s="11"/>
      <c r="Y50" s="11" t="s">
        <v>216</v>
      </c>
      <c r="Z50" s="16" t="s">
        <v>376</v>
      </c>
      <c r="AA50" s="17" t="str">
        <f t="shared" si="1"/>
        <v>&gt;=2</v>
      </c>
      <c r="AB50" s="86"/>
      <c r="AC50" s="114" t="s">
        <v>377</v>
      </c>
      <c r="AD50" s="104"/>
      <c r="AE50" s="19" t="s">
        <v>302</v>
      </c>
      <c r="AF50" s="19" t="s">
        <v>302</v>
      </c>
      <c r="AG50" s="131" t="s">
        <v>378</v>
      </c>
      <c r="AH50" s="19"/>
      <c r="AI50" s="19"/>
      <c r="AJ50" s="19"/>
      <c r="AK50" s="19"/>
    </row>
    <row r="51" spans="2:37" s="2" customFormat="1" ht="186" hidden="1" customHeight="1" x14ac:dyDescent="0.25">
      <c r="B51" s="10" t="s">
        <v>296</v>
      </c>
      <c r="C51" s="11" t="s">
        <v>37</v>
      </c>
      <c r="D51" s="11" t="s">
        <v>38</v>
      </c>
      <c r="E51" s="11" t="s">
        <v>105</v>
      </c>
      <c r="F51" s="23" t="s">
        <v>106</v>
      </c>
      <c r="G51" s="23" t="s">
        <v>107</v>
      </c>
      <c r="H51" s="11" t="s">
        <v>42</v>
      </c>
      <c r="I51" s="23" t="s">
        <v>43</v>
      </c>
      <c r="J51" s="11" t="s">
        <v>45</v>
      </c>
      <c r="K51" s="11" t="s">
        <v>45</v>
      </c>
      <c r="L51" s="11" t="s">
        <v>108</v>
      </c>
      <c r="M51" s="11" t="s">
        <v>108</v>
      </c>
      <c r="N51" s="11" t="s">
        <v>109</v>
      </c>
      <c r="O51" s="11" t="s">
        <v>379</v>
      </c>
      <c r="P51" s="11" t="s">
        <v>380</v>
      </c>
      <c r="Q51" s="12" t="s">
        <v>50</v>
      </c>
      <c r="R51" s="13"/>
      <c r="S51" s="13">
        <v>1</v>
      </c>
      <c r="T51" s="13">
        <v>1</v>
      </c>
      <c r="U51" s="13">
        <v>1</v>
      </c>
      <c r="V51" s="14">
        <v>4</v>
      </c>
      <c r="W51" s="141" t="s">
        <v>381</v>
      </c>
      <c r="X51" s="11"/>
      <c r="Y51" s="11" t="s">
        <v>216</v>
      </c>
      <c r="Z51" s="16" t="s">
        <v>381</v>
      </c>
      <c r="AA51" s="17">
        <f t="shared" si="1"/>
        <v>1</v>
      </c>
      <c r="AB51" s="86"/>
      <c r="AC51" s="114" t="s">
        <v>382</v>
      </c>
      <c r="AD51" s="104"/>
      <c r="AE51" s="19" t="s">
        <v>302</v>
      </c>
      <c r="AF51" s="19" t="s">
        <v>302</v>
      </c>
      <c r="AG51" s="19" t="s">
        <v>383</v>
      </c>
      <c r="AH51" s="19"/>
      <c r="AI51" s="19"/>
      <c r="AJ51" s="19"/>
      <c r="AK51" s="19"/>
    </row>
    <row r="52" spans="2:37" s="2" customFormat="1" ht="89.25" hidden="1" x14ac:dyDescent="0.25">
      <c r="B52" s="10" t="s">
        <v>296</v>
      </c>
      <c r="C52" s="11" t="s">
        <v>37</v>
      </c>
      <c r="D52" s="11" t="s">
        <v>38</v>
      </c>
      <c r="E52" s="11" t="s">
        <v>105</v>
      </c>
      <c r="F52" s="23" t="s">
        <v>106</v>
      </c>
      <c r="G52" s="23" t="s">
        <v>107</v>
      </c>
      <c r="H52" s="11" t="s">
        <v>42</v>
      </c>
      <c r="I52" s="23" t="s">
        <v>43</v>
      </c>
      <c r="J52" s="11" t="s">
        <v>45</v>
      </c>
      <c r="K52" s="11" t="s">
        <v>45</v>
      </c>
      <c r="L52" s="11" t="s">
        <v>108</v>
      </c>
      <c r="M52" s="11" t="s">
        <v>108</v>
      </c>
      <c r="N52" s="11" t="s">
        <v>109</v>
      </c>
      <c r="O52" s="11" t="s">
        <v>384</v>
      </c>
      <c r="P52" s="11" t="s">
        <v>385</v>
      </c>
      <c r="Q52" s="12" t="s">
        <v>50</v>
      </c>
      <c r="R52" s="13"/>
      <c r="S52" s="13"/>
      <c r="T52" s="13">
        <v>0.5</v>
      </c>
      <c r="U52" s="13">
        <v>1</v>
      </c>
      <c r="V52" s="14">
        <v>1</v>
      </c>
      <c r="W52" s="11" t="s">
        <v>386</v>
      </c>
      <c r="X52" s="11"/>
      <c r="Y52" s="11" t="s">
        <v>216</v>
      </c>
      <c r="Z52" s="16" t="s">
        <v>386</v>
      </c>
      <c r="AA52" s="17">
        <f t="shared" si="1"/>
        <v>0.5</v>
      </c>
      <c r="AB52" s="86"/>
      <c r="AC52" s="114" t="s">
        <v>387</v>
      </c>
      <c r="AD52" s="104"/>
      <c r="AE52" s="19" t="s">
        <v>302</v>
      </c>
      <c r="AF52" s="19" t="s">
        <v>302</v>
      </c>
      <c r="AG52" s="130" t="s">
        <v>387</v>
      </c>
      <c r="AH52" s="19"/>
      <c r="AI52" s="19"/>
      <c r="AJ52" s="19"/>
      <c r="AK52" s="19"/>
    </row>
    <row r="53" spans="2:37" s="2" customFormat="1" ht="409.5" hidden="1" x14ac:dyDescent="0.25">
      <c r="B53" s="10" t="s">
        <v>296</v>
      </c>
      <c r="C53" s="11" t="s">
        <v>37</v>
      </c>
      <c r="D53" s="11" t="s">
        <v>38</v>
      </c>
      <c r="E53" s="11" t="s">
        <v>105</v>
      </c>
      <c r="F53" s="23" t="s">
        <v>106</v>
      </c>
      <c r="G53" s="23" t="s">
        <v>107</v>
      </c>
      <c r="H53" s="11" t="s">
        <v>42</v>
      </c>
      <c r="I53" s="23" t="s">
        <v>43</v>
      </c>
      <c r="J53" s="11" t="s">
        <v>45</v>
      </c>
      <c r="K53" s="11" t="s">
        <v>45</v>
      </c>
      <c r="L53" s="11" t="s">
        <v>108</v>
      </c>
      <c r="M53" s="11" t="s">
        <v>108</v>
      </c>
      <c r="N53" s="11" t="s">
        <v>109</v>
      </c>
      <c r="O53" s="11" t="s">
        <v>388</v>
      </c>
      <c r="P53" s="11" t="s">
        <v>389</v>
      </c>
      <c r="Q53" s="12" t="s">
        <v>50</v>
      </c>
      <c r="R53" s="13"/>
      <c r="S53" s="13"/>
      <c r="T53" s="13">
        <v>1</v>
      </c>
      <c r="U53" s="13"/>
      <c r="V53" s="14">
        <v>1</v>
      </c>
      <c r="W53" s="11" t="s">
        <v>390</v>
      </c>
      <c r="X53" s="11"/>
      <c r="Y53" s="11" t="s">
        <v>216</v>
      </c>
      <c r="Z53" s="16" t="s">
        <v>390</v>
      </c>
      <c r="AA53" s="17">
        <f t="shared" si="1"/>
        <v>1</v>
      </c>
      <c r="AB53" s="86"/>
      <c r="AC53" s="114" t="s">
        <v>391</v>
      </c>
      <c r="AD53" s="104"/>
      <c r="AE53" s="19" t="s">
        <v>302</v>
      </c>
      <c r="AF53" s="19" t="s">
        <v>302</v>
      </c>
      <c r="AG53" s="130" t="s">
        <v>392</v>
      </c>
      <c r="AH53" s="19"/>
      <c r="AI53" s="19"/>
      <c r="AJ53" s="19"/>
      <c r="AK53" s="19"/>
    </row>
    <row r="54" spans="2:37" s="2" customFormat="1" ht="89.25" hidden="1" x14ac:dyDescent="0.25">
      <c r="B54" s="10" t="s">
        <v>296</v>
      </c>
      <c r="C54" s="11" t="s">
        <v>37</v>
      </c>
      <c r="D54" s="11" t="s">
        <v>38</v>
      </c>
      <c r="E54" s="11" t="s">
        <v>105</v>
      </c>
      <c r="F54" s="23" t="s">
        <v>106</v>
      </c>
      <c r="G54" s="23" t="s">
        <v>107</v>
      </c>
      <c r="H54" s="11" t="s">
        <v>42</v>
      </c>
      <c r="I54" s="23" t="s">
        <v>43</v>
      </c>
      <c r="J54" s="11" t="s">
        <v>45</v>
      </c>
      <c r="K54" s="11" t="s">
        <v>45</v>
      </c>
      <c r="L54" s="11" t="s">
        <v>108</v>
      </c>
      <c r="M54" s="11" t="s">
        <v>108</v>
      </c>
      <c r="N54" s="11" t="s">
        <v>109</v>
      </c>
      <c r="O54" s="11" t="s">
        <v>388</v>
      </c>
      <c r="P54" s="11" t="s">
        <v>393</v>
      </c>
      <c r="Q54" s="12" t="s">
        <v>50</v>
      </c>
      <c r="R54" s="13"/>
      <c r="S54" s="13"/>
      <c r="T54" s="13"/>
      <c r="U54" s="13">
        <v>1</v>
      </c>
      <c r="V54" s="14">
        <v>1</v>
      </c>
      <c r="W54" s="11" t="s">
        <v>394</v>
      </c>
      <c r="X54" s="11"/>
      <c r="Y54" s="11"/>
      <c r="Z54" s="11" t="s">
        <v>394</v>
      </c>
      <c r="AA54" s="17">
        <f t="shared" si="1"/>
        <v>0</v>
      </c>
      <c r="AB54" s="86"/>
      <c r="AC54" s="114"/>
      <c r="AD54" s="104"/>
      <c r="AE54" s="19"/>
      <c r="AF54" s="19"/>
      <c r="AG54" s="19"/>
      <c r="AH54" s="19"/>
      <c r="AI54" s="19"/>
      <c r="AJ54" s="19"/>
      <c r="AK54" s="19"/>
    </row>
    <row r="55" spans="2:37" s="2" customFormat="1" ht="216" hidden="1" x14ac:dyDescent="0.25">
      <c r="B55" s="10" t="s">
        <v>296</v>
      </c>
      <c r="C55" s="11" t="s">
        <v>37</v>
      </c>
      <c r="D55" s="11" t="s">
        <v>38</v>
      </c>
      <c r="E55" s="23" t="s">
        <v>39</v>
      </c>
      <c r="F55" s="23" t="s">
        <v>40</v>
      </c>
      <c r="G55" s="23" t="s">
        <v>41</v>
      </c>
      <c r="H55" s="11" t="s">
        <v>42</v>
      </c>
      <c r="I55" s="23" t="s">
        <v>43</v>
      </c>
      <c r="J55" s="11" t="s">
        <v>45</v>
      </c>
      <c r="K55" s="11" t="s">
        <v>45</v>
      </c>
      <c r="L55" s="11" t="s">
        <v>85</v>
      </c>
      <c r="M55" s="11" t="s">
        <v>239</v>
      </c>
      <c r="N55" s="11" t="s">
        <v>47</v>
      </c>
      <c r="O55" s="11" t="s">
        <v>395</v>
      </c>
      <c r="P55" s="11" t="s">
        <v>396</v>
      </c>
      <c r="Q55" s="16">
        <v>0.95</v>
      </c>
      <c r="R55" s="13" t="s">
        <v>397</v>
      </c>
      <c r="S55" s="13" t="s">
        <v>397</v>
      </c>
      <c r="T55" s="13" t="s">
        <v>397</v>
      </c>
      <c r="U55" s="13" t="s">
        <v>397</v>
      </c>
      <c r="V55" s="14" t="s">
        <v>397</v>
      </c>
      <c r="W55" s="141" t="s">
        <v>398</v>
      </c>
      <c r="X55" s="11" t="s">
        <v>216</v>
      </c>
      <c r="Y55" s="11" t="s">
        <v>216</v>
      </c>
      <c r="Z55" s="16" t="s">
        <v>399</v>
      </c>
      <c r="AA55" s="17" t="str">
        <f t="shared" si="1"/>
        <v>&gt;=95%</v>
      </c>
      <c r="AB55" s="86"/>
      <c r="AC55" s="114" t="s">
        <v>400</v>
      </c>
      <c r="AD55" s="104"/>
      <c r="AE55" s="126">
        <v>1.1299999999999999</v>
      </c>
      <c r="AF55" s="126">
        <v>1</v>
      </c>
      <c r="AG55" s="130" t="s">
        <v>401</v>
      </c>
      <c r="AH55" s="19"/>
      <c r="AI55" s="19"/>
      <c r="AJ55" s="19"/>
      <c r="AK55" s="19"/>
    </row>
    <row r="56" spans="2:37" s="2" customFormat="1" ht="114.75" hidden="1" x14ac:dyDescent="0.25">
      <c r="B56" s="10" t="s">
        <v>296</v>
      </c>
      <c r="C56" s="11" t="s">
        <v>37</v>
      </c>
      <c r="D56" s="11" t="s">
        <v>38</v>
      </c>
      <c r="E56" s="11" t="s">
        <v>129</v>
      </c>
      <c r="F56" s="23" t="s">
        <v>40</v>
      </c>
      <c r="G56" s="23" t="s">
        <v>41</v>
      </c>
      <c r="H56" s="11" t="s">
        <v>42</v>
      </c>
      <c r="I56" s="23" t="s">
        <v>43</v>
      </c>
      <c r="J56" s="11" t="s">
        <v>45</v>
      </c>
      <c r="K56" s="11" t="s">
        <v>45</v>
      </c>
      <c r="L56" s="11" t="s">
        <v>85</v>
      </c>
      <c r="M56" s="11" t="s">
        <v>239</v>
      </c>
      <c r="N56" s="11" t="s">
        <v>47</v>
      </c>
      <c r="O56" s="11" t="s">
        <v>395</v>
      </c>
      <c r="P56" s="11" t="s">
        <v>402</v>
      </c>
      <c r="Q56" s="12" t="s">
        <v>50</v>
      </c>
      <c r="R56" s="13"/>
      <c r="S56" s="13">
        <v>1</v>
      </c>
      <c r="T56" s="13"/>
      <c r="U56" s="13"/>
      <c r="V56" s="14">
        <v>1</v>
      </c>
      <c r="W56" s="11" t="s">
        <v>403</v>
      </c>
      <c r="X56" s="11" t="s">
        <v>216</v>
      </c>
      <c r="Y56" s="11"/>
      <c r="Z56" s="16" t="s">
        <v>404</v>
      </c>
      <c r="AA56" s="17">
        <f t="shared" si="1"/>
        <v>0</v>
      </c>
      <c r="AB56" s="86" t="s">
        <v>405</v>
      </c>
      <c r="AC56" s="114" t="s">
        <v>406</v>
      </c>
      <c r="AD56" s="104"/>
      <c r="AE56" s="126">
        <v>1</v>
      </c>
      <c r="AF56" s="126">
        <v>1</v>
      </c>
      <c r="AG56" s="130" t="s">
        <v>406</v>
      </c>
      <c r="AH56" s="19"/>
      <c r="AI56" s="19" t="s">
        <v>406</v>
      </c>
      <c r="AJ56" s="19"/>
      <c r="AK56" s="19"/>
    </row>
    <row r="57" spans="2:37" s="2" customFormat="1" ht="140.25" hidden="1" x14ac:dyDescent="0.25">
      <c r="B57" s="10" t="s">
        <v>296</v>
      </c>
      <c r="C57" s="11" t="s">
        <v>37</v>
      </c>
      <c r="D57" s="11" t="s">
        <v>38</v>
      </c>
      <c r="E57" s="23" t="s">
        <v>39</v>
      </c>
      <c r="F57" s="23" t="s">
        <v>40</v>
      </c>
      <c r="G57" s="23" t="s">
        <v>41</v>
      </c>
      <c r="H57" s="11" t="s">
        <v>42</v>
      </c>
      <c r="I57" s="23" t="s">
        <v>43</v>
      </c>
      <c r="J57" s="11" t="s">
        <v>45</v>
      </c>
      <c r="K57" s="11" t="s">
        <v>45</v>
      </c>
      <c r="L57" s="11" t="s">
        <v>85</v>
      </c>
      <c r="M57" s="11" t="s">
        <v>239</v>
      </c>
      <c r="N57" s="11" t="s">
        <v>47</v>
      </c>
      <c r="O57" s="11" t="s">
        <v>395</v>
      </c>
      <c r="P57" s="11" t="s">
        <v>407</v>
      </c>
      <c r="Q57" s="16">
        <v>0.95</v>
      </c>
      <c r="R57" s="13" t="s">
        <v>397</v>
      </c>
      <c r="S57" s="13" t="s">
        <v>397</v>
      </c>
      <c r="T57" s="13" t="s">
        <v>397</v>
      </c>
      <c r="U57" s="13" t="s">
        <v>397</v>
      </c>
      <c r="V57" s="14" t="s">
        <v>397</v>
      </c>
      <c r="W57" s="141" t="s">
        <v>408</v>
      </c>
      <c r="X57" s="11" t="s">
        <v>216</v>
      </c>
      <c r="Y57" s="11" t="s">
        <v>216</v>
      </c>
      <c r="Z57" s="16" t="s">
        <v>409</v>
      </c>
      <c r="AA57" s="17" t="str">
        <f t="shared" si="1"/>
        <v>&gt;=95%</v>
      </c>
      <c r="AB57" s="86" t="s">
        <v>410</v>
      </c>
      <c r="AC57" s="114" t="s">
        <v>411</v>
      </c>
      <c r="AD57" s="104"/>
      <c r="AE57" s="126">
        <v>1.1399999999999999</v>
      </c>
      <c r="AF57" s="126">
        <v>1</v>
      </c>
      <c r="AG57" s="130" t="s">
        <v>412</v>
      </c>
      <c r="AH57" s="19"/>
      <c r="AI57" s="19"/>
      <c r="AJ57" s="19"/>
      <c r="AK57" s="19"/>
    </row>
    <row r="58" spans="2:37" s="2" customFormat="1" ht="191.25" hidden="1" x14ac:dyDescent="0.25">
      <c r="B58" s="10" t="s">
        <v>296</v>
      </c>
      <c r="C58" s="11" t="s">
        <v>161</v>
      </c>
      <c r="D58" s="11" t="s">
        <v>162</v>
      </c>
      <c r="E58" s="11" t="s">
        <v>163</v>
      </c>
      <c r="F58" s="23" t="s">
        <v>45</v>
      </c>
      <c r="G58" s="23" t="s">
        <v>45</v>
      </c>
      <c r="H58" s="11" t="s">
        <v>42</v>
      </c>
      <c r="I58" s="23" t="s">
        <v>413</v>
      </c>
      <c r="J58" s="11" t="s">
        <v>45</v>
      </c>
      <c r="K58" s="11" t="s">
        <v>45</v>
      </c>
      <c r="L58" s="11" t="s">
        <v>46</v>
      </c>
      <c r="M58" s="11" t="s">
        <v>70</v>
      </c>
      <c r="N58" s="11" t="s">
        <v>71</v>
      </c>
      <c r="O58" s="11" t="s">
        <v>414</v>
      </c>
      <c r="P58" s="11" t="s">
        <v>415</v>
      </c>
      <c r="Q58" s="12" t="s">
        <v>50</v>
      </c>
      <c r="R58" s="22">
        <v>1</v>
      </c>
      <c r="S58" s="22">
        <v>1</v>
      </c>
      <c r="T58" s="22">
        <v>1</v>
      </c>
      <c r="U58" s="22">
        <v>1</v>
      </c>
      <c r="V58" s="29">
        <v>1</v>
      </c>
      <c r="W58" s="11" t="s">
        <v>416</v>
      </c>
      <c r="X58" s="11" t="s">
        <v>216</v>
      </c>
      <c r="Y58" s="11" t="s">
        <v>216</v>
      </c>
      <c r="Z58" s="16" t="s">
        <v>417</v>
      </c>
      <c r="AA58" s="17">
        <f t="shared" si="1"/>
        <v>1</v>
      </c>
      <c r="AB58" s="86" t="s">
        <v>418</v>
      </c>
      <c r="AC58" s="114" t="s">
        <v>419</v>
      </c>
      <c r="AD58" s="104"/>
      <c r="AE58" s="126">
        <v>0.61</v>
      </c>
      <c r="AF58" s="126">
        <v>1</v>
      </c>
      <c r="AG58" s="130" t="s">
        <v>420</v>
      </c>
      <c r="AH58" s="19" t="s">
        <v>302</v>
      </c>
      <c r="AI58" s="19" t="s">
        <v>302</v>
      </c>
      <c r="AJ58" s="19" t="s">
        <v>302</v>
      </c>
      <c r="AK58" s="19"/>
    </row>
    <row r="59" spans="2:37" s="2" customFormat="1" ht="340.5" hidden="1" customHeight="1" x14ac:dyDescent="0.25">
      <c r="B59" s="10" t="s">
        <v>296</v>
      </c>
      <c r="C59" s="11" t="s">
        <v>37</v>
      </c>
      <c r="D59" s="11" t="s">
        <v>38</v>
      </c>
      <c r="E59" s="23" t="s">
        <v>421</v>
      </c>
      <c r="F59" s="23" t="s">
        <v>40</v>
      </c>
      <c r="G59" s="23" t="s">
        <v>41</v>
      </c>
      <c r="H59" s="11" t="s">
        <v>42</v>
      </c>
      <c r="I59" s="23" t="s">
        <v>43</v>
      </c>
      <c r="J59" s="11" t="s">
        <v>45</v>
      </c>
      <c r="K59" s="11" t="s">
        <v>45</v>
      </c>
      <c r="L59" s="11" t="s">
        <v>85</v>
      </c>
      <c r="M59" s="11" t="s">
        <v>239</v>
      </c>
      <c r="N59" s="11" t="s">
        <v>422</v>
      </c>
      <c r="O59" s="11" t="s">
        <v>423</v>
      </c>
      <c r="P59" s="11" t="s">
        <v>424</v>
      </c>
      <c r="Q59" s="16">
        <v>0.8</v>
      </c>
      <c r="R59" s="13" t="s">
        <v>332</v>
      </c>
      <c r="S59" s="13" t="s">
        <v>332</v>
      </c>
      <c r="T59" s="13" t="s">
        <v>332</v>
      </c>
      <c r="U59" s="13" t="s">
        <v>332</v>
      </c>
      <c r="V59" s="14" t="s">
        <v>332</v>
      </c>
      <c r="W59" s="11" t="s">
        <v>425</v>
      </c>
      <c r="X59" s="11" t="s">
        <v>216</v>
      </c>
      <c r="Y59" s="11" t="s">
        <v>216</v>
      </c>
      <c r="Z59" s="16" t="s">
        <v>426</v>
      </c>
      <c r="AA59" s="17" t="str">
        <f t="shared" si="1"/>
        <v>&gt;=80%</v>
      </c>
      <c r="AB59" s="86" t="s">
        <v>427</v>
      </c>
      <c r="AC59" s="114" t="s">
        <v>428</v>
      </c>
      <c r="AD59" s="104"/>
      <c r="AE59" s="126">
        <v>0.31</v>
      </c>
      <c r="AF59" s="126">
        <f>AE59/40%</f>
        <v>0.77499999999999991</v>
      </c>
      <c r="AG59" s="130" t="s">
        <v>429</v>
      </c>
      <c r="AH59" s="19"/>
      <c r="AI59" s="19"/>
      <c r="AJ59" s="19"/>
      <c r="AK59" s="19"/>
    </row>
    <row r="60" spans="2:37" s="2" customFormat="1" ht="331.5" hidden="1" x14ac:dyDescent="0.25">
      <c r="B60" s="10" t="s">
        <v>430</v>
      </c>
      <c r="C60" s="11" t="s">
        <v>37</v>
      </c>
      <c r="D60" s="11" t="s">
        <v>38</v>
      </c>
      <c r="E60" s="11" t="s">
        <v>105</v>
      </c>
      <c r="F60" s="11" t="s">
        <v>106</v>
      </c>
      <c r="G60" s="11" t="s">
        <v>107</v>
      </c>
      <c r="H60" s="11" t="s">
        <v>42</v>
      </c>
      <c r="I60" s="11" t="s">
        <v>43</v>
      </c>
      <c r="J60" s="11" t="s">
        <v>45</v>
      </c>
      <c r="K60" s="11" t="s">
        <v>45</v>
      </c>
      <c r="L60" s="11" t="s">
        <v>108</v>
      </c>
      <c r="M60" s="11" t="s">
        <v>108</v>
      </c>
      <c r="N60" s="11" t="s">
        <v>109</v>
      </c>
      <c r="O60" s="11" t="s">
        <v>431</v>
      </c>
      <c r="P60" s="11" t="s">
        <v>432</v>
      </c>
      <c r="Q60" s="37">
        <v>3</v>
      </c>
      <c r="R60" s="38">
        <v>3</v>
      </c>
      <c r="S60" s="38">
        <v>3</v>
      </c>
      <c r="T60" s="38">
        <v>3</v>
      </c>
      <c r="U60" s="38">
        <v>3</v>
      </c>
      <c r="V60" s="14" t="s">
        <v>433</v>
      </c>
      <c r="W60" s="15" t="s">
        <v>434</v>
      </c>
      <c r="X60" s="96" t="s">
        <v>56</v>
      </c>
      <c r="Y60" s="96" t="s">
        <v>56</v>
      </c>
      <c r="Z60" s="16" t="s">
        <v>435</v>
      </c>
      <c r="AA60" s="17">
        <f t="shared" si="1"/>
        <v>3</v>
      </c>
      <c r="AB60" s="86"/>
      <c r="AC60" s="114" t="s">
        <v>436</v>
      </c>
      <c r="AD60" s="104"/>
      <c r="AE60" s="19">
        <v>3</v>
      </c>
      <c r="AF60" s="19">
        <v>100</v>
      </c>
      <c r="AG60" s="19" t="s">
        <v>437</v>
      </c>
      <c r="AH60" s="19"/>
      <c r="AI60" s="19"/>
      <c r="AJ60" s="19" t="s">
        <v>438</v>
      </c>
      <c r="AK60" s="19"/>
    </row>
    <row r="61" spans="2:37" s="2" customFormat="1" ht="102" hidden="1" x14ac:dyDescent="0.25">
      <c r="B61" s="10" t="s">
        <v>430</v>
      </c>
      <c r="C61" s="11" t="s">
        <v>37</v>
      </c>
      <c r="D61" s="11" t="s">
        <v>38</v>
      </c>
      <c r="E61" s="11" t="s">
        <v>105</v>
      </c>
      <c r="F61" s="11" t="s">
        <v>106</v>
      </c>
      <c r="G61" s="11" t="s">
        <v>107</v>
      </c>
      <c r="H61" s="11" t="s">
        <v>42</v>
      </c>
      <c r="I61" s="11" t="s">
        <v>43</v>
      </c>
      <c r="J61" s="11" t="s">
        <v>45</v>
      </c>
      <c r="K61" s="11" t="s">
        <v>45</v>
      </c>
      <c r="L61" s="11" t="s">
        <v>46</v>
      </c>
      <c r="M61" s="11" t="s">
        <v>202</v>
      </c>
      <c r="N61" s="11" t="s">
        <v>109</v>
      </c>
      <c r="O61" s="11" t="s">
        <v>431</v>
      </c>
      <c r="P61" s="11" t="s">
        <v>439</v>
      </c>
      <c r="Q61" s="16">
        <v>0</v>
      </c>
      <c r="R61" s="22">
        <v>1</v>
      </c>
      <c r="S61" s="22">
        <v>1</v>
      </c>
      <c r="T61" s="22">
        <v>1</v>
      </c>
      <c r="U61" s="22">
        <v>1</v>
      </c>
      <c r="V61" s="14" t="s">
        <v>440</v>
      </c>
      <c r="W61" s="11" t="s">
        <v>441</v>
      </c>
      <c r="X61" s="96"/>
      <c r="Y61" s="96" t="s">
        <v>56</v>
      </c>
      <c r="Z61" s="16" t="s">
        <v>442</v>
      </c>
      <c r="AA61" s="17">
        <f t="shared" si="1"/>
        <v>1</v>
      </c>
      <c r="AB61" s="86"/>
      <c r="AC61" s="114" t="s">
        <v>443</v>
      </c>
      <c r="AD61" s="104"/>
      <c r="AE61" s="19">
        <v>1</v>
      </c>
      <c r="AF61" s="19">
        <v>100</v>
      </c>
      <c r="AG61" s="19" t="s">
        <v>444</v>
      </c>
      <c r="AH61" s="19"/>
      <c r="AI61" s="19"/>
      <c r="AJ61" s="19" t="s">
        <v>445</v>
      </c>
      <c r="AK61" s="19"/>
    </row>
    <row r="62" spans="2:37" s="2" customFormat="1" ht="140.25" hidden="1" x14ac:dyDescent="0.25">
      <c r="B62" s="10" t="s">
        <v>430</v>
      </c>
      <c r="C62" s="11" t="s">
        <v>37</v>
      </c>
      <c r="D62" s="11" t="s">
        <v>38</v>
      </c>
      <c r="E62" s="11" t="s">
        <v>105</v>
      </c>
      <c r="F62" s="11" t="s">
        <v>106</v>
      </c>
      <c r="G62" s="11" t="s">
        <v>137</v>
      </c>
      <c r="H62" s="11" t="s">
        <v>42</v>
      </c>
      <c r="I62" s="11" t="s">
        <v>43</v>
      </c>
      <c r="J62" s="11" t="s">
        <v>45</v>
      </c>
      <c r="K62" s="11" t="s">
        <v>45</v>
      </c>
      <c r="L62" s="11" t="s">
        <v>85</v>
      </c>
      <c r="M62" s="11" t="s">
        <v>446</v>
      </c>
      <c r="N62" s="11" t="s">
        <v>109</v>
      </c>
      <c r="O62" s="11" t="s">
        <v>447</v>
      </c>
      <c r="P62" s="11" t="s">
        <v>448</v>
      </c>
      <c r="Q62" s="16">
        <v>0</v>
      </c>
      <c r="R62" s="22">
        <v>1</v>
      </c>
      <c r="S62" s="22">
        <v>1</v>
      </c>
      <c r="T62" s="22">
        <v>1</v>
      </c>
      <c r="U62" s="22">
        <v>1</v>
      </c>
      <c r="V62" s="14">
        <v>1</v>
      </c>
      <c r="W62" s="11" t="s">
        <v>449</v>
      </c>
      <c r="X62" s="96" t="s">
        <v>56</v>
      </c>
      <c r="Y62" s="96" t="s">
        <v>56</v>
      </c>
      <c r="Z62" s="16" t="s">
        <v>450</v>
      </c>
      <c r="AA62" s="17">
        <f t="shared" si="1"/>
        <v>1</v>
      </c>
      <c r="AB62" s="86"/>
      <c r="AC62" s="114" t="s">
        <v>451</v>
      </c>
      <c r="AD62" s="104"/>
      <c r="AE62" s="19">
        <v>1</v>
      </c>
      <c r="AF62" s="19">
        <v>100</v>
      </c>
      <c r="AG62" s="19" t="s">
        <v>452</v>
      </c>
      <c r="AH62" s="19"/>
      <c r="AI62" s="19"/>
      <c r="AJ62" s="19" t="s">
        <v>453</v>
      </c>
      <c r="AK62" s="19"/>
    </row>
    <row r="63" spans="2:37" s="2" customFormat="1" ht="140.25" hidden="1" x14ac:dyDescent="0.25">
      <c r="B63" s="10" t="s">
        <v>430</v>
      </c>
      <c r="C63" s="11" t="s">
        <v>37</v>
      </c>
      <c r="D63" s="11" t="s">
        <v>38</v>
      </c>
      <c r="E63" s="11" t="s">
        <v>105</v>
      </c>
      <c r="F63" s="11" t="s">
        <v>106</v>
      </c>
      <c r="G63" s="11" t="s">
        <v>137</v>
      </c>
      <c r="H63" s="11" t="s">
        <v>42</v>
      </c>
      <c r="I63" s="11" t="s">
        <v>43</v>
      </c>
      <c r="J63" s="11" t="s">
        <v>45</v>
      </c>
      <c r="K63" s="11" t="s">
        <v>45</v>
      </c>
      <c r="L63" s="11" t="s">
        <v>108</v>
      </c>
      <c r="M63" s="11" t="s">
        <v>108</v>
      </c>
      <c r="N63" s="11" t="s">
        <v>109</v>
      </c>
      <c r="O63" s="11" t="s">
        <v>454</v>
      </c>
      <c r="P63" s="11" t="s">
        <v>455</v>
      </c>
      <c r="Q63" s="16">
        <v>0</v>
      </c>
      <c r="R63" s="13">
        <v>0</v>
      </c>
      <c r="S63" s="39">
        <v>0.3</v>
      </c>
      <c r="T63" s="39">
        <v>0.5</v>
      </c>
      <c r="U63" s="13">
        <v>1</v>
      </c>
      <c r="V63" s="14">
        <v>1</v>
      </c>
      <c r="W63" s="11" t="s">
        <v>456</v>
      </c>
      <c r="X63" s="96"/>
      <c r="Y63" s="96" t="s">
        <v>56</v>
      </c>
      <c r="Z63" s="16" t="s">
        <v>457</v>
      </c>
      <c r="AA63" s="17">
        <f t="shared" si="1"/>
        <v>0.5</v>
      </c>
      <c r="AB63" s="86"/>
      <c r="AC63" s="114" t="s">
        <v>458</v>
      </c>
      <c r="AD63" s="104"/>
      <c r="AE63" s="19" t="s">
        <v>459</v>
      </c>
      <c r="AF63" s="19">
        <v>60</v>
      </c>
      <c r="AG63" s="19" t="s">
        <v>460</v>
      </c>
      <c r="AH63" s="19"/>
      <c r="AI63" s="19"/>
      <c r="AJ63" s="19" t="s">
        <v>461</v>
      </c>
      <c r="AK63" s="19"/>
    </row>
    <row r="64" spans="2:37" s="2" customFormat="1" ht="76.5" hidden="1" x14ac:dyDescent="0.25">
      <c r="B64" s="10" t="s">
        <v>430</v>
      </c>
      <c r="C64" s="11" t="s">
        <v>37</v>
      </c>
      <c r="D64" s="11" t="s">
        <v>38</v>
      </c>
      <c r="E64" s="11" t="s">
        <v>129</v>
      </c>
      <c r="F64" s="11" t="s">
        <v>106</v>
      </c>
      <c r="G64" s="11" t="s">
        <v>107</v>
      </c>
      <c r="H64" s="11" t="s">
        <v>42</v>
      </c>
      <c r="I64" s="11" t="s">
        <v>43</v>
      </c>
      <c r="J64" s="11" t="s">
        <v>45</v>
      </c>
      <c r="K64" s="11" t="s">
        <v>45</v>
      </c>
      <c r="L64" s="11" t="s">
        <v>46</v>
      </c>
      <c r="M64" s="11" t="s">
        <v>108</v>
      </c>
      <c r="N64" s="11" t="s">
        <v>131</v>
      </c>
      <c r="O64" s="11" t="s">
        <v>431</v>
      </c>
      <c r="P64" s="11" t="s">
        <v>462</v>
      </c>
      <c r="Q64" s="16">
        <v>0.6</v>
      </c>
      <c r="R64" s="26">
        <v>0.6</v>
      </c>
      <c r="S64" s="26">
        <v>0.8</v>
      </c>
      <c r="T64" s="26">
        <v>1</v>
      </c>
      <c r="U64" s="26">
        <v>1</v>
      </c>
      <c r="V64" s="14">
        <v>1</v>
      </c>
      <c r="W64" s="11" t="s">
        <v>463</v>
      </c>
      <c r="X64" s="11" t="s">
        <v>56</v>
      </c>
      <c r="Y64" s="11" t="s">
        <v>56</v>
      </c>
      <c r="Z64" s="16" t="s">
        <v>464</v>
      </c>
      <c r="AA64" s="17">
        <f t="shared" si="1"/>
        <v>1</v>
      </c>
      <c r="AB64" s="86"/>
      <c r="AC64" s="114" t="s">
        <v>465</v>
      </c>
      <c r="AD64" s="104"/>
      <c r="AE64" s="19">
        <v>1</v>
      </c>
      <c r="AF64" s="19">
        <v>100</v>
      </c>
      <c r="AG64" s="19" t="s">
        <v>466</v>
      </c>
      <c r="AH64" s="19"/>
      <c r="AI64" s="19"/>
      <c r="AJ64" s="19" t="s">
        <v>467</v>
      </c>
      <c r="AK64" s="19"/>
    </row>
    <row r="65" spans="2:38" s="2" customFormat="1" ht="76.5" hidden="1" x14ac:dyDescent="0.25">
      <c r="B65" s="10" t="s">
        <v>430</v>
      </c>
      <c r="C65" s="11" t="s">
        <v>37</v>
      </c>
      <c r="D65" s="11" t="s">
        <v>38</v>
      </c>
      <c r="E65" s="11" t="s">
        <v>129</v>
      </c>
      <c r="F65" s="11" t="s">
        <v>106</v>
      </c>
      <c r="G65" s="11" t="s">
        <v>107</v>
      </c>
      <c r="H65" s="11" t="s">
        <v>42</v>
      </c>
      <c r="I65" s="11" t="s">
        <v>43</v>
      </c>
      <c r="J65" s="11" t="s">
        <v>45</v>
      </c>
      <c r="K65" s="11" t="s">
        <v>45</v>
      </c>
      <c r="L65" s="23" t="s">
        <v>108</v>
      </c>
      <c r="M65" s="23" t="s">
        <v>86</v>
      </c>
      <c r="N65" s="11" t="s">
        <v>131</v>
      </c>
      <c r="O65" s="11" t="s">
        <v>431</v>
      </c>
      <c r="P65" s="11" t="s">
        <v>468</v>
      </c>
      <c r="Q65" s="16">
        <v>0</v>
      </c>
      <c r="R65" s="13">
        <v>0</v>
      </c>
      <c r="S65" s="39">
        <v>0.3</v>
      </c>
      <c r="T65" s="39">
        <v>0.5</v>
      </c>
      <c r="U65" s="13">
        <v>1</v>
      </c>
      <c r="V65" s="14">
        <v>1</v>
      </c>
      <c r="W65" s="16" t="s">
        <v>469</v>
      </c>
      <c r="X65" s="11"/>
      <c r="Y65" s="11" t="s">
        <v>56</v>
      </c>
      <c r="Z65" s="16" t="s">
        <v>470</v>
      </c>
      <c r="AA65" s="17">
        <f t="shared" si="1"/>
        <v>0.5</v>
      </c>
      <c r="AB65" s="92">
        <v>0.34</v>
      </c>
      <c r="AC65" s="114" t="s">
        <v>471</v>
      </c>
      <c r="AD65" s="104"/>
      <c r="AE65" s="19" t="s">
        <v>472</v>
      </c>
      <c r="AF65" s="19">
        <v>80</v>
      </c>
      <c r="AG65" s="19" t="s">
        <v>473</v>
      </c>
      <c r="AH65" s="19"/>
      <c r="AI65" s="19"/>
      <c r="AJ65" s="19" t="s">
        <v>474</v>
      </c>
      <c r="AK65" s="19"/>
    </row>
    <row r="66" spans="2:38" s="2" customFormat="1" ht="191.25" hidden="1" x14ac:dyDescent="0.25">
      <c r="B66" s="10" t="s">
        <v>430</v>
      </c>
      <c r="C66" s="11" t="s">
        <v>59</v>
      </c>
      <c r="D66" s="11" t="s">
        <v>60</v>
      </c>
      <c r="E66" s="11" t="s">
        <v>61</v>
      </c>
      <c r="F66" s="11" t="s">
        <v>40</v>
      </c>
      <c r="G66" s="11" t="s">
        <v>96</v>
      </c>
      <c r="H66" s="11" t="s">
        <v>42</v>
      </c>
      <c r="I66" s="11" t="s">
        <v>45</v>
      </c>
      <c r="J66" s="11" t="s">
        <v>45</v>
      </c>
      <c r="K66" s="11" t="s">
        <v>45</v>
      </c>
      <c r="L66" s="11" t="s">
        <v>46</v>
      </c>
      <c r="M66" s="11" t="s">
        <v>86</v>
      </c>
      <c r="N66" s="11" t="s">
        <v>71</v>
      </c>
      <c r="O66" s="15" t="s">
        <v>475</v>
      </c>
      <c r="P66" s="15" t="s">
        <v>476</v>
      </c>
      <c r="Q66" s="16">
        <v>0</v>
      </c>
      <c r="R66" s="26">
        <v>0</v>
      </c>
      <c r="S66" s="26">
        <v>0.8</v>
      </c>
      <c r="T66" s="26">
        <v>0.83</v>
      </c>
      <c r="U66" s="26">
        <v>0.85</v>
      </c>
      <c r="V66" s="14">
        <v>0.85</v>
      </c>
      <c r="W66" s="15" t="s">
        <v>477</v>
      </c>
      <c r="X66" s="96" t="s">
        <v>56</v>
      </c>
      <c r="Y66" s="96"/>
      <c r="Z66" s="16" t="s">
        <v>478</v>
      </c>
      <c r="AA66" s="17">
        <f t="shared" si="1"/>
        <v>0.83</v>
      </c>
      <c r="AB66" s="86"/>
      <c r="AC66" s="114" t="s">
        <v>479</v>
      </c>
      <c r="AD66" s="104"/>
      <c r="AE66" s="19" t="s">
        <v>480</v>
      </c>
      <c r="AF66" s="19">
        <v>100</v>
      </c>
      <c r="AG66" s="19" t="s">
        <v>481</v>
      </c>
      <c r="AH66" s="19"/>
      <c r="AI66" s="19"/>
      <c r="AJ66" s="19" t="s">
        <v>482</v>
      </c>
      <c r="AK66" s="19"/>
    </row>
    <row r="67" spans="2:38" s="2" customFormat="1" ht="354" customHeight="1" x14ac:dyDescent="0.2">
      <c r="B67" s="10" t="s">
        <v>483</v>
      </c>
      <c r="C67" s="11" t="s">
        <v>37</v>
      </c>
      <c r="D67" s="11" t="s">
        <v>38</v>
      </c>
      <c r="E67" s="11" t="s">
        <v>105</v>
      </c>
      <c r="F67" s="11" t="s">
        <v>106</v>
      </c>
      <c r="G67" s="11" t="s">
        <v>107</v>
      </c>
      <c r="H67" s="11" t="s">
        <v>42</v>
      </c>
      <c r="I67" s="11" t="s">
        <v>43</v>
      </c>
      <c r="J67" s="11" t="s">
        <v>45</v>
      </c>
      <c r="K67" s="11" t="s">
        <v>484</v>
      </c>
      <c r="L67" s="11" t="s">
        <v>46</v>
      </c>
      <c r="M67" s="24" t="s">
        <v>175</v>
      </c>
      <c r="N67" s="11" t="s">
        <v>109</v>
      </c>
      <c r="O67" s="11" t="s">
        <v>485</v>
      </c>
      <c r="P67" s="11" t="s">
        <v>486</v>
      </c>
      <c r="Q67" s="40">
        <v>15809</v>
      </c>
      <c r="R67" s="41">
        <v>13953</v>
      </c>
      <c r="S67" s="41">
        <v>16761</v>
      </c>
      <c r="T67" s="41">
        <v>15881</v>
      </c>
      <c r="U67" s="41">
        <v>16040</v>
      </c>
      <c r="V67" s="42">
        <f>+R67+S67+T67+U67</f>
        <v>62635</v>
      </c>
      <c r="W67" s="15" t="s">
        <v>487</v>
      </c>
      <c r="X67" s="15" t="s">
        <v>216</v>
      </c>
      <c r="Y67" s="15" t="s">
        <v>216</v>
      </c>
      <c r="Z67" s="16" t="s">
        <v>488</v>
      </c>
      <c r="AA67" s="17">
        <f t="shared" si="1"/>
        <v>15881</v>
      </c>
      <c r="AB67" s="75" t="s">
        <v>489</v>
      </c>
      <c r="AC67" s="192" t="s">
        <v>490</v>
      </c>
      <c r="AD67" s="106"/>
      <c r="AE67" s="19">
        <v>9060</v>
      </c>
      <c r="AF67" s="128">
        <f>AE67/AA67</f>
        <v>0.57049304199987405</v>
      </c>
      <c r="AG67" s="198" t="s">
        <v>1119</v>
      </c>
      <c r="AH67" s="19">
        <v>672</v>
      </c>
      <c r="AI67" s="130" t="s">
        <v>491</v>
      </c>
      <c r="AJ67" s="19" t="s">
        <v>492</v>
      </c>
      <c r="AK67" s="19"/>
      <c r="AL67" s="200" t="s">
        <v>1121</v>
      </c>
    </row>
    <row r="68" spans="2:38" s="2" customFormat="1" ht="369.75" x14ac:dyDescent="0.2">
      <c r="B68" s="10" t="s">
        <v>483</v>
      </c>
      <c r="C68" s="11" t="s">
        <v>37</v>
      </c>
      <c r="D68" s="11" t="s">
        <v>38</v>
      </c>
      <c r="E68" s="11" t="s">
        <v>105</v>
      </c>
      <c r="F68" s="11" t="s">
        <v>106</v>
      </c>
      <c r="G68" s="11" t="s">
        <v>107</v>
      </c>
      <c r="H68" s="11" t="s">
        <v>42</v>
      </c>
      <c r="I68" s="11" t="s">
        <v>493</v>
      </c>
      <c r="J68" s="11" t="s">
        <v>494</v>
      </c>
      <c r="K68" s="43" t="s">
        <v>484</v>
      </c>
      <c r="L68" s="11" t="s">
        <v>46</v>
      </c>
      <c r="M68" s="24" t="s">
        <v>175</v>
      </c>
      <c r="N68" s="11" t="s">
        <v>109</v>
      </c>
      <c r="O68" s="11" t="s">
        <v>485</v>
      </c>
      <c r="P68" s="11" t="s">
        <v>495</v>
      </c>
      <c r="Q68" s="40">
        <v>2097</v>
      </c>
      <c r="R68" s="44">
        <v>1810</v>
      </c>
      <c r="S68" s="44">
        <v>1767</v>
      </c>
      <c r="T68" s="44">
        <v>2087</v>
      </c>
      <c r="U68" s="44">
        <v>2108</v>
      </c>
      <c r="V68" s="42">
        <f>+U68+T68+S68+R68</f>
        <v>7772</v>
      </c>
      <c r="W68" s="11" t="s">
        <v>496</v>
      </c>
      <c r="X68" s="11" t="s">
        <v>216</v>
      </c>
      <c r="Y68" s="11" t="s">
        <v>216</v>
      </c>
      <c r="Z68" s="16" t="s">
        <v>497</v>
      </c>
      <c r="AA68" s="17">
        <f t="shared" si="1"/>
        <v>2087</v>
      </c>
      <c r="AB68" s="75" t="s">
        <v>498</v>
      </c>
      <c r="AC68" s="192" t="s">
        <v>499</v>
      </c>
      <c r="AD68" s="106"/>
      <c r="AE68" s="19">
        <v>0</v>
      </c>
      <c r="AF68" s="128">
        <f>AE68/AA68</f>
        <v>0</v>
      </c>
      <c r="AG68" s="130" t="s">
        <v>500</v>
      </c>
      <c r="AH68" s="19">
        <v>628</v>
      </c>
      <c r="AI68" s="130" t="s">
        <v>501</v>
      </c>
      <c r="AJ68" s="19" t="s">
        <v>502</v>
      </c>
      <c r="AK68" s="19"/>
      <c r="AL68" s="200" t="s">
        <v>1122</v>
      </c>
    </row>
    <row r="69" spans="2:38" s="2" customFormat="1" ht="262.5" customHeight="1" x14ac:dyDescent="0.2">
      <c r="B69" s="10" t="s">
        <v>483</v>
      </c>
      <c r="C69" s="11" t="s">
        <v>37</v>
      </c>
      <c r="D69" s="11" t="s">
        <v>38</v>
      </c>
      <c r="E69" s="11" t="s">
        <v>105</v>
      </c>
      <c r="F69" s="11" t="s">
        <v>106</v>
      </c>
      <c r="G69" s="11" t="s">
        <v>107</v>
      </c>
      <c r="H69" s="11" t="s">
        <v>42</v>
      </c>
      <c r="I69" s="11" t="s">
        <v>493</v>
      </c>
      <c r="J69" s="11" t="s">
        <v>494</v>
      </c>
      <c r="K69" s="43" t="s">
        <v>484</v>
      </c>
      <c r="L69" s="11" t="s">
        <v>46</v>
      </c>
      <c r="M69" s="24" t="s">
        <v>175</v>
      </c>
      <c r="N69" s="11" t="s">
        <v>109</v>
      </c>
      <c r="O69" s="11" t="s">
        <v>485</v>
      </c>
      <c r="P69" s="11" t="s">
        <v>503</v>
      </c>
      <c r="Q69" s="40">
        <v>46834.014770036971</v>
      </c>
      <c r="R69" s="44">
        <v>43659</v>
      </c>
      <c r="S69" s="44">
        <v>54780</v>
      </c>
      <c r="T69" s="44">
        <v>46317</v>
      </c>
      <c r="U69" s="44">
        <v>47707</v>
      </c>
      <c r="V69" s="42">
        <f>+R69+S69+T69+U69</f>
        <v>192463</v>
      </c>
      <c r="W69" s="11" t="s">
        <v>504</v>
      </c>
      <c r="X69" s="11" t="s">
        <v>216</v>
      </c>
      <c r="Y69" s="11" t="s">
        <v>216</v>
      </c>
      <c r="Z69" s="16" t="s">
        <v>505</v>
      </c>
      <c r="AA69" s="17">
        <f t="shared" si="1"/>
        <v>46317</v>
      </c>
      <c r="AB69" s="75" t="s">
        <v>506</v>
      </c>
      <c r="AC69" s="192" t="s">
        <v>507</v>
      </c>
      <c r="AD69" s="106"/>
      <c r="AE69" s="19">
        <v>42293</v>
      </c>
      <c r="AF69" s="128">
        <f>AE69/AA69</f>
        <v>0.91312045253362695</v>
      </c>
      <c r="AG69" s="198" t="s">
        <v>508</v>
      </c>
      <c r="AH69" s="19" t="s">
        <v>509</v>
      </c>
      <c r="AI69" s="19" t="s">
        <v>509</v>
      </c>
      <c r="AJ69" s="19" t="s">
        <v>510</v>
      </c>
      <c r="AK69" s="19"/>
      <c r="AL69" s="200" t="s">
        <v>1123</v>
      </c>
    </row>
    <row r="70" spans="2:38" s="2" customFormat="1" ht="315" customHeight="1" x14ac:dyDescent="0.25">
      <c r="B70" s="10" t="s">
        <v>483</v>
      </c>
      <c r="C70" s="11" t="s">
        <v>37</v>
      </c>
      <c r="D70" s="11" t="s">
        <v>38</v>
      </c>
      <c r="E70" s="11" t="s">
        <v>95</v>
      </c>
      <c r="F70" s="11" t="s">
        <v>106</v>
      </c>
      <c r="G70" s="11" t="s">
        <v>107</v>
      </c>
      <c r="H70" s="11" t="s">
        <v>42</v>
      </c>
      <c r="I70" s="11" t="s">
        <v>43</v>
      </c>
      <c r="J70" s="11" t="s">
        <v>45</v>
      </c>
      <c r="K70" s="43" t="s">
        <v>484</v>
      </c>
      <c r="L70" s="11" t="s">
        <v>85</v>
      </c>
      <c r="M70" s="24" t="s">
        <v>175</v>
      </c>
      <c r="N70" s="24" t="s">
        <v>97</v>
      </c>
      <c r="O70" s="11" t="s">
        <v>485</v>
      </c>
      <c r="P70" s="11" t="s">
        <v>486</v>
      </c>
      <c r="Q70" s="45">
        <v>0.24</v>
      </c>
      <c r="R70" s="22">
        <v>0.24</v>
      </c>
      <c r="S70" s="22">
        <v>0.59</v>
      </c>
      <c r="T70" s="22">
        <v>0.17</v>
      </c>
      <c r="U70" s="22">
        <v>0</v>
      </c>
      <c r="V70" s="45">
        <f>SUBTOTAL(9,R70:U70)</f>
        <v>1</v>
      </c>
      <c r="W70" s="11" t="s">
        <v>511</v>
      </c>
      <c r="X70" s="11" t="s">
        <v>216</v>
      </c>
      <c r="Y70" s="11" t="s">
        <v>216</v>
      </c>
      <c r="Z70" s="16" t="s">
        <v>512</v>
      </c>
      <c r="AA70" s="17">
        <f t="shared" si="1"/>
        <v>0.17</v>
      </c>
      <c r="AB70" s="75" t="s">
        <v>506</v>
      </c>
      <c r="AC70" s="192" t="s">
        <v>513</v>
      </c>
      <c r="AD70" s="194" t="s">
        <v>514</v>
      </c>
      <c r="AE70" s="19">
        <v>8.5000000000000006E-2</v>
      </c>
      <c r="AF70" s="128">
        <v>8.5000000000000006E-2</v>
      </c>
      <c r="AG70" s="198" t="s">
        <v>515</v>
      </c>
      <c r="AH70" s="19" t="s">
        <v>509</v>
      </c>
      <c r="AI70" s="19" t="s">
        <v>509</v>
      </c>
      <c r="AJ70" s="19" t="s">
        <v>516</v>
      </c>
      <c r="AK70" s="19"/>
      <c r="AL70" s="200" t="s">
        <v>1124</v>
      </c>
    </row>
    <row r="71" spans="2:38" s="2" customFormat="1" ht="191.25" x14ac:dyDescent="0.25">
      <c r="B71" s="10" t="s">
        <v>483</v>
      </c>
      <c r="C71" s="11" t="s">
        <v>59</v>
      </c>
      <c r="D71" s="11" t="s">
        <v>60</v>
      </c>
      <c r="E71" s="11" t="s">
        <v>61</v>
      </c>
      <c r="F71" s="11" t="s">
        <v>106</v>
      </c>
      <c r="G71" s="11" t="s">
        <v>137</v>
      </c>
      <c r="H71" s="11" t="s">
        <v>42</v>
      </c>
      <c r="I71" s="11" t="s">
        <v>413</v>
      </c>
      <c r="J71" s="11" t="s">
        <v>45</v>
      </c>
      <c r="K71" s="43" t="s">
        <v>484</v>
      </c>
      <c r="L71" s="11" t="s">
        <v>46</v>
      </c>
      <c r="M71" s="24" t="s">
        <v>130</v>
      </c>
      <c r="N71" s="24" t="s">
        <v>71</v>
      </c>
      <c r="O71" s="11" t="s">
        <v>517</v>
      </c>
      <c r="P71" s="11" t="s">
        <v>518</v>
      </c>
      <c r="Q71" s="46">
        <v>4</v>
      </c>
      <c r="R71" s="13">
        <v>0</v>
      </c>
      <c r="S71" s="13">
        <v>2</v>
      </c>
      <c r="T71" s="13">
        <v>1</v>
      </c>
      <c r="U71" s="13">
        <v>1</v>
      </c>
      <c r="V71" s="14">
        <v>4</v>
      </c>
      <c r="W71" s="11" t="s">
        <v>519</v>
      </c>
      <c r="X71" s="11"/>
      <c r="Y71" s="11" t="s">
        <v>216</v>
      </c>
      <c r="Z71" s="16" t="s">
        <v>520</v>
      </c>
      <c r="AA71" s="17">
        <f t="shared" si="1"/>
        <v>1</v>
      </c>
      <c r="AB71" s="75" t="s">
        <v>509</v>
      </c>
      <c r="AC71" s="196" t="s">
        <v>521</v>
      </c>
      <c r="AD71" s="195" t="s">
        <v>514</v>
      </c>
      <c r="AE71" s="19">
        <v>0.5</v>
      </c>
      <c r="AF71" s="128">
        <v>0.5</v>
      </c>
      <c r="AG71" s="198" t="s">
        <v>522</v>
      </c>
      <c r="AH71" s="19" t="s">
        <v>509</v>
      </c>
      <c r="AI71" s="19" t="s">
        <v>509</v>
      </c>
      <c r="AJ71" s="19" t="s">
        <v>514</v>
      </c>
      <c r="AK71" s="19"/>
      <c r="AL71" s="200" t="s">
        <v>1125</v>
      </c>
    </row>
    <row r="72" spans="2:38" s="2" customFormat="1" ht="166.5" customHeight="1" x14ac:dyDescent="0.2">
      <c r="B72" s="10" t="s">
        <v>483</v>
      </c>
      <c r="C72" s="11" t="s">
        <v>59</v>
      </c>
      <c r="D72" s="11" t="s">
        <v>60</v>
      </c>
      <c r="E72" s="11" t="s">
        <v>229</v>
      </c>
      <c r="F72" s="11" t="s">
        <v>40</v>
      </c>
      <c r="G72" s="11" t="s">
        <v>137</v>
      </c>
      <c r="H72" s="11" t="s">
        <v>42</v>
      </c>
      <c r="I72" s="11" t="s">
        <v>523</v>
      </c>
      <c r="J72" s="11" t="s">
        <v>45</v>
      </c>
      <c r="K72" s="43" t="s">
        <v>484</v>
      </c>
      <c r="L72" s="11" t="s">
        <v>190</v>
      </c>
      <c r="M72" s="24" t="s">
        <v>191</v>
      </c>
      <c r="N72" s="24" t="s">
        <v>71</v>
      </c>
      <c r="O72" s="11" t="s">
        <v>524</v>
      </c>
      <c r="P72" s="11" t="s">
        <v>525</v>
      </c>
      <c r="Q72" s="46">
        <v>872</v>
      </c>
      <c r="R72" s="13">
        <v>899</v>
      </c>
      <c r="S72" s="13">
        <v>899</v>
      </c>
      <c r="T72" s="13">
        <v>954</v>
      </c>
      <c r="U72" s="13">
        <v>983</v>
      </c>
      <c r="V72" s="20">
        <f>SUBTOTAL(9,R72:U72)</f>
        <v>3735</v>
      </c>
      <c r="W72" s="11" t="s">
        <v>526</v>
      </c>
      <c r="X72" s="11" t="s">
        <v>216</v>
      </c>
      <c r="Y72" s="11" t="s">
        <v>216</v>
      </c>
      <c r="Z72" s="16" t="s">
        <v>527</v>
      </c>
      <c r="AA72" s="17">
        <f t="shared" si="1"/>
        <v>954</v>
      </c>
      <c r="AB72" s="75" t="s">
        <v>506</v>
      </c>
      <c r="AC72" s="115" t="s">
        <v>528</v>
      </c>
      <c r="AD72" s="195" t="s">
        <v>514</v>
      </c>
      <c r="AE72" s="19">
        <v>0</v>
      </c>
      <c r="AF72" s="128">
        <v>0</v>
      </c>
      <c r="AG72" s="198" t="s">
        <v>529</v>
      </c>
      <c r="AH72" s="19" t="s">
        <v>509</v>
      </c>
      <c r="AI72" s="19" t="s">
        <v>509</v>
      </c>
      <c r="AJ72" s="19" t="s">
        <v>530</v>
      </c>
      <c r="AK72" s="19"/>
      <c r="AL72" s="200" t="s">
        <v>1126</v>
      </c>
    </row>
    <row r="73" spans="2:38" s="2" customFormat="1" ht="180" customHeight="1" x14ac:dyDescent="0.25">
      <c r="B73" s="10" t="s">
        <v>483</v>
      </c>
      <c r="C73" s="11" t="s">
        <v>37</v>
      </c>
      <c r="D73" s="11" t="s">
        <v>38</v>
      </c>
      <c r="E73" s="11" t="s">
        <v>129</v>
      </c>
      <c r="F73" s="11" t="s">
        <v>106</v>
      </c>
      <c r="G73" s="11" t="s">
        <v>107</v>
      </c>
      <c r="H73" s="11" t="s">
        <v>42</v>
      </c>
      <c r="I73" s="11" t="s">
        <v>531</v>
      </c>
      <c r="J73" s="11" t="s">
        <v>45</v>
      </c>
      <c r="K73" s="43" t="s">
        <v>484</v>
      </c>
      <c r="L73" s="11" t="s">
        <v>46</v>
      </c>
      <c r="M73" s="24" t="s">
        <v>202</v>
      </c>
      <c r="N73" s="11" t="s">
        <v>131</v>
      </c>
      <c r="O73" s="11" t="s">
        <v>532</v>
      </c>
      <c r="P73" s="11" t="s">
        <v>533</v>
      </c>
      <c r="Q73" s="47">
        <v>4</v>
      </c>
      <c r="R73" s="13">
        <v>4</v>
      </c>
      <c r="S73" s="13">
        <v>1</v>
      </c>
      <c r="T73" s="13">
        <v>1</v>
      </c>
      <c r="U73" s="13">
        <v>1</v>
      </c>
      <c r="V73" s="48">
        <f>SUBTOTAL(9,R73:U73)</f>
        <v>7</v>
      </c>
      <c r="W73" s="11" t="s">
        <v>534</v>
      </c>
      <c r="X73" s="11" t="s">
        <v>216</v>
      </c>
      <c r="Y73" s="11" t="s">
        <v>216</v>
      </c>
      <c r="Z73" s="16" t="s">
        <v>535</v>
      </c>
      <c r="AA73" s="17">
        <f t="shared" si="1"/>
        <v>1</v>
      </c>
      <c r="AB73" s="75" t="s">
        <v>536</v>
      </c>
      <c r="AC73" s="192" t="s">
        <v>537</v>
      </c>
      <c r="AD73" s="195" t="s">
        <v>514</v>
      </c>
      <c r="AE73" s="19">
        <v>0</v>
      </c>
      <c r="AF73" s="128">
        <v>0</v>
      </c>
      <c r="AG73" s="198" t="s">
        <v>538</v>
      </c>
      <c r="AH73" s="19">
        <v>0</v>
      </c>
      <c r="AI73" s="130" t="s">
        <v>539</v>
      </c>
      <c r="AJ73" s="19"/>
      <c r="AK73" s="19"/>
      <c r="AL73" s="200" t="s">
        <v>1127</v>
      </c>
    </row>
    <row r="74" spans="2:38" s="2" customFormat="1" ht="189" customHeight="1" x14ac:dyDescent="0.25">
      <c r="B74" s="10" t="s">
        <v>483</v>
      </c>
      <c r="C74" s="11" t="s">
        <v>37</v>
      </c>
      <c r="D74" s="11" t="s">
        <v>38</v>
      </c>
      <c r="E74" s="11" t="s">
        <v>129</v>
      </c>
      <c r="F74" s="11" t="s">
        <v>106</v>
      </c>
      <c r="G74" s="11" t="s">
        <v>107</v>
      </c>
      <c r="H74" s="11" t="s">
        <v>42</v>
      </c>
      <c r="I74" s="11" t="s">
        <v>531</v>
      </c>
      <c r="J74" s="11" t="s">
        <v>45</v>
      </c>
      <c r="K74" s="43" t="s">
        <v>484</v>
      </c>
      <c r="L74" s="11" t="s">
        <v>46</v>
      </c>
      <c r="M74" s="24" t="s">
        <v>202</v>
      </c>
      <c r="N74" s="11" t="s">
        <v>131</v>
      </c>
      <c r="O74" s="11" t="s">
        <v>532</v>
      </c>
      <c r="P74" s="11" t="s">
        <v>533</v>
      </c>
      <c r="Q74" s="45">
        <v>0</v>
      </c>
      <c r="R74" s="13">
        <v>0</v>
      </c>
      <c r="S74" s="49">
        <v>0.5714285714285714</v>
      </c>
      <c r="T74" s="49">
        <v>0.42857142857142855</v>
      </c>
      <c r="U74" s="13" t="s">
        <v>540</v>
      </c>
      <c r="V74" s="45">
        <v>1</v>
      </c>
      <c r="W74" s="11" t="s">
        <v>541</v>
      </c>
      <c r="X74" s="11"/>
      <c r="Y74" s="11" t="s">
        <v>216</v>
      </c>
      <c r="Z74" s="16" t="s">
        <v>542</v>
      </c>
      <c r="AA74" s="17">
        <f t="shared" si="1"/>
        <v>0.42857142857142855</v>
      </c>
      <c r="AB74" s="75" t="s">
        <v>509</v>
      </c>
      <c r="AC74" s="196" t="s">
        <v>543</v>
      </c>
      <c r="AD74" s="104"/>
      <c r="AE74" s="19">
        <v>0.35</v>
      </c>
      <c r="AF74" s="199">
        <v>0.35</v>
      </c>
      <c r="AG74" s="198" t="s">
        <v>544</v>
      </c>
      <c r="AH74" s="19" t="s">
        <v>509</v>
      </c>
      <c r="AI74" s="19" t="s">
        <v>509</v>
      </c>
      <c r="AJ74" s="19" t="s">
        <v>545</v>
      </c>
      <c r="AK74" s="19"/>
      <c r="AL74" s="200" t="s">
        <v>1128</v>
      </c>
    </row>
    <row r="75" spans="2:38" s="2" customFormat="1" ht="280.5" x14ac:dyDescent="0.2">
      <c r="B75" s="10" t="s">
        <v>483</v>
      </c>
      <c r="C75" s="11" t="s">
        <v>37</v>
      </c>
      <c r="D75" s="11" t="s">
        <v>38</v>
      </c>
      <c r="E75" s="11" t="s">
        <v>105</v>
      </c>
      <c r="F75" s="11" t="s">
        <v>106</v>
      </c>
      <c r="G75" s="11" t="s">
        <v>107</v>
      </c>
      <c r="H75" s="11" t="s">
        <v>42</v>
      </c>
      <c r="I75" s="11" t="s">
        <v>43</v>
      </c>
      <c r="J75" s="11" t="s">
        <v>45</v>
      </c>
      <c r="K75" s="11" t="s">
        <v>484</v>
      </c>
      <c r="L75" s="11" t="s">
        <v>46</v>
      </c>
      <c r="M75" s="24" t="s">
        <v>175</v>
      </c>
      <c r="N75" s="11" t="s">
        <v>109</v>
      </c>
      <c r="O75" s="11" t="s">
        <v>485</v>
      </c>
      <c r="P75" s="11" t="s">
        <v>486</v>
      </c>
      <c r="Q75" s="13">
        <v>0</v>
      </c>
      <c r="R75" s="13">
        <v>0</v>
      </c>
      <c r="S75" s="13">
        <v>1390</v>
      </c>
      <c r="T75" s="13">
        <v>0</v>
      </c>
      <c r="U75" s="13">
        <v>0</v>
      </c>
      <c r="V75" s="14">
        <f>SUM(R75:U75)</f>
        <v>1390</v>
      </c>
      <c r="W75" s="11" t="s">
        <v>546</v>
      </c>
      <c r="X75" s="11" t="s">
        <v>216</v>
      </c>
      <c r="Y75" s="11" t="s">
        <v>216</v>
      </c>
      <c r="Z75" s="16" t="s">
        <v>547</v>
      </c>
      <c r="AA75" s="17">
        <v>1000</v>
      </c>
      <c r="AB75" s="75" t="s">
        <v>506</v>
      </c>
      <c r="AC75" s="115" t="s">
        <v>548</v>
      </c>
      <c r="AD75" s="104"/>
      <c r="AE75" s="19">
        <v>98</v>
      </c>
      <c r="AF75" s="128">
        <f>AE75/AA75</f>
        <v>9.8000000000000004E-2</v>
      </c>
      <c r="AG75" s="198" t="s">
        <v>549</v>
      </c>
      <c r="AH75" s="19" t="s">
        <v>509</v>
      </c>
      <c r="AI75" s="19" t="s">
        <v>509</v>
      </c>
      <c r="AJ75" s="19"/>
      <c r="AK75" s="19"/>
      <c r="AL75" s="200" t="s">
        <v>1129</v>
      </c>
    </row>
    <row r="76" spans="2:38" s="2" customFormat="1" ht="165.75" x14ac:dyDescent="0.25">
      <c r="B76" s="10" t="s">
        <v>483</v>
      </c>
      <c r="C76" s="11" t="s">
        <v>37</v>
      </c>
      <c r="D76" s="11" t="s">
        <v>38</v>
      </c>
      <c r="E76" s="11" t="s">
        <v>105</v>
      </c>
      <c r="F76" s="11" t="s">
        <v>106</v>
      </c>
      <c r="G76" s="11" t="s">
        <v>107</v>
      </c>
      <c r="H76" s="11" t="s">
        <v>42</v>
      </c>
      <c r="I76" s="11" t="s">
        <v>43</v>
      </c>
      <c r="J76" s="11" t="s">
        <v>45</v>
      </c>
      <c r="K76" s="11" t="s">
        <v>484</v>
      </c>
      <c r="L76" s="11" t="s">
        <v>46</v>
      </c>
      <c r="M76" s="24" t="s">
        <v>175</v>
      </c>
      <c r="N76" s="11" t="s">
        <v>109</v>
      </c>
      <c r="O76" s="11" t="s">
        <v>485</v>
      </c>
      <c r="P76" s="11" t="s">
        <v>486</v>
      </c>
      <c r="Q76" s="13">
        <v>0</v>
      </c>
      <c r="R76" s="13">
        <v>0</v>
      </c>
      <c r="S76" s="13">
        <v>600</v>
      </c>
      <c r="T76" s="13">
        <v>0</v>
      </c>
      <c r="U76" s="13">
        <v>0</v>
      </c>
      <c r="V76" s="14">
        <f t="shared" ref="V76:V77" si="2">SUM(R76:U76)</f>
        <v>600</v>
      </c>
      <c r="W76" s="16" t="s">
        <v>550</v>
      </c>
      <c r="X76" s="11" t="s">
        <v>216</v>
      </c>
      <c r="Y76" s="11" t="s">
        <v>216</v>
      </c>
      <c r="Z76" s="16" t="s">
        <v>551</v>
      </c>
      <c r="AA76" s="17">
        <v>300</v>
      </c>
      <c r="AB76" s="75" t="s">
        <v>552</v>
      </c>
      <c r="AC76" s="197" t="s">
        <v>553</v>
      </c>
      <c r="AD76" s="104"/>
      <c r="AE76" s="19">
        <v>29</v>
      </c>
      <c r="AF76" s="128">
        <f>AE76/AA76</f>
        <v>9.6666666666666665E-2</v>
      </c>
      <c r="AG76" s="198" t="s">
        <v>554</v>
      </c>
      <c r="AH76" s="19">
        <v>0</v>
      </c>
      <c r="AI76" s="19" t="s">
        <v>555</v>
      </c>
      <c r="AJ76" s="19" t="s">
        <v>556</v>
      </c>
      <c r="AK76" s="19"/>
      <c r="AL76" s="200" t="s">
        <v>1130</v>
      </c>
    </row>
    <row r="77" spans="2:38" s="2" customFormat="1" ht="204" x14ac:dyDescent="0.25">
      <c r="B77" s="10" t="s">
        <v>483</v>
      </c>
      <c r="C77" s="11" t="s">
        <v>37</v>
      </c>
      <c r="D77" s="11" t="s">
        <v>38</v>
      </c>
      <c r="E77" s="11" t="s">
        <v>105</v>
      </c>
      <c r="F77" s="11" t="s">
        <v>106</v>
      </c>
      <c r="G77" s="11" t="s">
        <v>107</v>
      </c>
      <c r="H77" s="11" t="s">
        <v>42</v>
      </c>
      <c r="I77" s="11" t="s">
        <v>43</v>
      </c>
      <c r="J77" s="11" t="s">
        <v>45</v>
      </c>
      <c r="K77" s="11" t="s">
        <v>484</v>
      </c>
      <c r="L77" s="11" t="s">
        <v>46</v>
      </c>
      <c r="M77" s="24" t="s">
        <v>175</v>
      </c>
      <c r="N77" s="11" t="s">
        <v>109</v>
      </c>
      <c r="O77" s="11" t="s">
        <v>485</v>
      </c>
      <c r="P77" s="11" t="s">
        <v>486</v>
      </c>
      <c r="Q77" s="20">
        <v>0</v>
      </c>
      <c r="R77" s="13">
        <v>0</v>
      </c>
      <c r="S77" s="13">
        <v>250</v>
      </c>
      <c r="T77" s="13">
        <v>0</v>
      </c>
      <c r="U77" s="13">
        <v>0</v>
      </c>
      <c r="V77" s="14">
        <f t="shared" si="2"/>
        <v>250</v>
      </c>
      <c r="W77" s="15" t="s">
        <v>557</v>
      </c>
      <c r="X77" s="96" t="s">
        <v>216</v>
      </c>
      <c r="Y77" s="11" t="s">
        <v>216</v>
      </c>
      <c r="Z77" s="16" t="s">
        <v>558</v>
      </c>
      <c r="AA77" s="17">
        <v>50</v>
      </c>
      <c r="AB77" s="75" t="s">
        <v>506</v>
      </c>
      <c r="AC77" s="197" t="s">
        <v>559</v>
      </c>
      <c r="AD77" s="104"/>
      <c r="AE77" s="19">
        <v>6</v>
      </c>
      <c r="AF77" s="128">
        <f>AE77/AA77</f>
        <v>0.12</v>
      </c>
      <c r="AG77" s="198" t="s">
        <v>560</v>
      </c>
      <c r="AH77" s="19" t="s">
        <v>509</v>
      </c>
      <c r="AI77" s="19" t="s">
        <v>509</v>
      </c>
      <c r="AJ77" s="19" t="s">
        <v>561</v>
      </c>
      <c r="AK77" s="19"/>
      <c r="AL77" s="200" t="s">
        <v>1120</v>
      </c>
    </row>
    <row r="78" spans="2:38" s="160" customFormat="1" ht="127.5" hidden="1" x14ac:dyDescent="0.25">
      <c r="B78" s="149" t="s">
        <v>562</v>
      </c>
      <c r="C78" s="150" t="s">
        <v>37</v>
      </c>
      <c r="D78" s="150" t="s">
        <v>38</v>
      </c>
      <c r="E78" s="150" t="s">
        <v>95</v>
      </c>
      <c r="F78" s="150" t="s">
        <v>45</v>
      </c>
      <c r="G78" s="150" t="s">
        <v>45</v>
      </c>
      <c r="H78" s="150" t="s">
        <v>42</v>
      </c>
      <c r="I78" s="150" t="s">
        <v>45</v>
      </c>
      <c r="J78" s="150" t="s">
        <v>45</v>
      </c>
      <c r="K78" s="150" t="s">
        <v>45</v>
      </c>
      <c r="L78" s="150" t="s">
        <v>190</v>
      </c>
      <c r="M78" s="150" t="s">
        <v>563</v>
      </c>
      <c r="N78" s="150" t="s">
        <v>97</v>
      </c>
      <c r="O78" s="150" t="s">
        <v>564</v>
      </c>
      <c r="P78" s="150" t="s">
        <v>565</v>
      </c>
      <c r="Q78" s="151" t="s">
        <v>566</v>
      </c>
      <c r="R78" s="152">
        <v>1</v>
      </c>
      <c r="S78" s="152"/>
      <c r="T78" s="152"/>
      <c r="U78" s="152"/>
      <c r="V78" s="153"/>
      <c r="W78" s="150" t="s">
        <v>567</v>
      </c>
      <c r="X78" s="150"/>
      <c r="Y78" s="154"/>
      <c r="Z78" s="151" t="s">
        <v>568</v>
      </c>
      <c r="AA78" s="155">
        <f t="shared" si="1"/>
        <v>0</v>
      </c>
      <c r="AB78" s="156"/>
      <c r="AC78" s="157" t="s">
        <v>569</v>
      </c>
      <c r="AD78" s="158" t="s">
        <v>570</v>
      </c>
      <c r="AE78" s="159"/>
      <c r="AF78" s="159"/>
      <c r="AG78" s="159"/>
      <c r="AH78" s="159"/>
      <c r="AI78" s="159"/>
      <c r="AJ78" s="159"/>
      <c r="AK78" s="159"/>
    </row>
    <row r="79" spans="2:38" s="2" customFormat="1" ht="108" hidden="1" x14ac:dyDescent="0.25">
      <c r="B79" s="50" t="s">
        <v>562</v>
      </c>
      <c r="C79" s="11" t="s">
        <v>37</v>
      </c>
      <c r="D79" s="11" t="s">
        <v>38</v>
      </c>
      <c r="E79" s="11" t="s">
        <v>95</v>
      </c>
      <c r="F79" s="11" t="s">
        <v>45</v>
      </c>
      <c r="G79" s="11" t="s">
        <v>45</v>
      </c>
      <c r="H79" s="11" t="s">
        <v>42</v>
      </c>
      <c r="I79" s="11" t="s">
        <v>45</v>
      </c>
      <c r="J79" s="11" t="s">
        <v>45</v>
      </c>
      <c r="K79" s="11" t="s">
        <v>45</v>
      </c>
      <c r="L79" s="11" t="s">
        <v>190</v>
      </c>
      <c r="M79" s="11" t="s">
        <v>563</v>
      </c>
      <c r="N79" s="11" t="s">
        <v>97</v>
      </c>
      <c r="O79" s="11" t="s">
        <v>564</v>
      </c>
      <c r="P79" s="11" t="s">
        <v>565</v>
      </c>
      <c r="Q79" s="12" t="s">
        <v>50</v>
      </c>
      <c r="R79" s="13">
        <v>1</v>
      </c>
      <c r="S79" s="13"/>
      <c r="T79" s="13"/>
      <c r="U79" s="13"/>
      <c r="V79" s="14"/>
      <c r="W79" s="11" t="s">
        <v>571</v>
      </c>
      <c r="X79" s="11"/>
      <c r="Y79" s="15"/>
      <c r="Z79" s="16" t="s">
        <v>572</v>
      </c>
      <c r="AA79" s="17">
        <f t="shared" si="1"/>
        <v>0</v>
      </c>
      <c r="AB79" s="75"/>
      <c r="AC79" s="114" t="s">
        <v>573</v>
      </c>
      <c r="AD79" s="104" t="s">
        <v>574</v>
      </c>
      <c r="AE79" s="19"/>
      <c r="AF79" s="19"/>
      <c r="AG79" s="19"/>
      <c r="AH79" s="19"/>
      <c r="AI79" s="19"/>
      <c r="AJ79" s="19"/>
      <c r="AK79" s="19"/>
    </row>
    <row r="80" spans="2:38" s="2" customFormat="1" ht="89.25" hidden="1" x14ac:dyDescent="0.25">
      <c r="B80" s="50" t="s">
        <v>562</v>
      </c>
      <c r="C80" s="11" t="s">
        <v>37</v>
      </c>
      <c r="D80" s="11" t="s">
        <v>38</v>
      </c>
      <c r="E80" s="11" t="s">
        <v>95</v>
      </c>
      <c r="F80" s="11" t="s">
        <v>45</v>
      </c>
      <c r="G80" s="11" t="s">
        <v>45</v>
      </c>
      <c r="H80" s="11" t="s">
        <v>42</v>
      </c>
      <c r="I80" s="11" t="s">
        <v>45</v>
      </c>
      <c r="J80" s="11" t="s">
        <v>45</v>
      </c>
      <c r="K80" s="11" t="s">
        <v>45</v>
      </c>
      <c r="L80" s="11" t="s">
        <v>190</v>
      </c>
      <c r="M80" s="11" t="s">
        <v>563</v>
      </c>
      <c r="N80" s="11" t="s">
        <v>97</v>
      </c>
      <c r="O80" s="11" t="s">
        <v>564</v>
      </c>
      <c r="P80" s="11" t="s">
        <v>565</v>
      </c>
      <c r="Q80" s="12" t="s">
        <v>50</v>
      </c>
      <c r="R80" s="13"/>
      <c r="S80" s="13" t="s">
        <v>575</v>
      </c>
      <c r="T80" s="13"/>
      <c r="U80" s="13"/>
      <c r="V80" s="14"/>
      <c r="W80" s="11" t="s">
        <v>576</v>
      </c>
      <c r="X80" s="11"/>
      <c r="Y80" s="15" t="s">
        <v>56</v>
      </c>
      <c r="Z80" s="16" t="s">
        <v>577</v>
      </c>
      <c r="AA80" s="17">
        <f t="shared" si="1"/>
        <v>0</v>
      </c>
      <c r="AB80" s="94">
        <v>0.2</v>
      </c>
      <c r="AC80" s="114" t="s">
        <v>578</v>
      </c>
      <c r="AD80" s="104" t="s">
        <v>579</v>
      </c>
      <c r="AE80" s="19"/>
      <c r="AF80" s="19"/>
      <c r="AG80" s="19"/>
      <c r="AH80" s="19"/>
      <c r="AI80" s="19"/>
      <c r="AJ80" s="19"/>
      <c r="AK80" s="19"/>
    </row>
    <row r="81" spans="2:37" s="2" customFormat="1" ht="135" hidden="1" x14ac:dyDescent="0.2">
      <c r="B81" s="50" t="s">
        <v>562</v>
      </c>
      <c r="C81" s="11" t="s">
        <v>37</v>
      </c>
      <c r="D81" s="11" t="s">
        <v>38</v>
      </c>
      <c r="E81" s="11" t="s">
        <v>95</v>
      </c>
      <c r="F81" s="11" t="s">
        <v>45</v>
      </c>
      <c r="G81" s="11" t="s">
        <v>45</v>
      </c>
      <c r="H81" s="11" t="s">
        <v>42</v>
      </c>
      <c r="I81" s="11" t="s">
        <v>45</v>
      </c>
      <c r="J81" s="11" t="s">
        <v>45</v>
      </c>
      <c r="K81" s="11" t="s">
        <v>45</v>
      </c>
      <c r="L81" s="11" t="s">
        <v>190</v>
      </c>
      <c r="M81" s="11" t="s">
        <v>563</v>
      </c>
      <c r="N81" s="11" t="s">
        <v>97</v>
      </c>
      <c r="O81" s="11" t="s">
        <v>564</v>
      </c>
      <c r="P81" s="11" t="s">
        <v>565</v>
      </c>
      <c r="Q81" s="12" t="s">
        <v>50</v>
      </c>
      <c r="R81" s="13">
        <v>0.1</v>
      </c>
      <c r="S81" s="13">
        <v>0.9</v>
      </c>
      <c r="T81" s="13"/>
      <c r="U81" s="13"/>
      <c r="V81" s="14" t="s">
        <v>580</v>
      </c>
      <c r="W81" s="11" t="s">
        <v>581</v>
      </c>
      <c r="X81" s="11" t="s">
        <v>56</v>
      </c>
      <c r="Y81" s="15" t="s">
        <v>56</v>
      </c>
      <c r="Z81" s="16" t="s">
        <v>582</v>
      </c>
      <c r="AA81" s="17">
        <f t="shared" ref="AA81:AA144" si="3">+T81</f>
        <v>0</v>
      </c>
      <c r="AB81" s="94">
        <v>0.4</v>
      </c>
      <c r="AC81" s="114" t="s">
        <v>583</v>
      </c>
      <c r="AD81" s="100" t="s">
        <v>584</v>
      </c>
      <c r="AE81" s="19"/>
      <c r="AF81" s="19"/>
      <c r="AG81" s="19"/>
      <c r="AH81" s="19"/>
      <c r="AI81" s="19"/>
      <c r="AJ81" s="19"/>
      <c r="AK81" s="19"/>
    </row>
    <row r="82" spans="2:37" s="2" customFormat="1" ht="108" hidden="1" x14ac:dyDescent="0.2">
      <c r="B82" s="50" t="s">
        <v>562</v>
      </c>
      <c r="C82" s="11" t="s">
        <v>37</v>
      </c>
      <c r="D82" s="11" t="s">
        <v>38</v>
      </c>
      <c r="E82" s="11" t="s">
        <v>95</v>
      </c>
      <c r="F82" s="11" t="s">
        <v>45</v>
      </c>
      <c r="G82" s="11" t="s">
        <v>45</v>
      </c>
      <c r="H82" s="11" t="s">
        <v>42</v>
      </c>
      <c r="I82" s="11" t="s">
        <v>45</v>
      </c>
      <c r="J82" s="11" t="s">
        <v>45</v>
      </c>
      <c r="K82" s="11" t="s">
        <v>45</v>
      </c>
      <c r="L82" s="11" t="s">
        <v>190</v>
      </c>
      <c r="M82" s="11" t="s">
        <v>563</v>
      </c>
      <c r="N82" s="11" t="s">
        <v>97</v>
      </c>
      <c r="O82" s="11" t="s">
        <v>564</v>
      </c>
      <c r="P82" s="11" t="s">
        <v>565</v>
      </c>
      <c r="Q82" s="12" t="s">
        <v>50</v>
      </c>
      <c r="R82" s="13">
        <v>2</v>
      </c>
      <c r="S82" s="13">
        <v>2</v>
      </c>
      <c r="T82" s="13">
        <v>2</v>
      </c>
      <c r="U82" s="13">
        <v>2</v>
      </c>
      <c r="V82" s="14" t="s">
        <v>585</v>
      </c>
      <c r="W82" s="11" t="s">
        <v>586</v>
      </c>
      <c r="X82" s="11" t="s">
        <v>56</v>
      </c>
      <c r="Y82" s="15" t="s">
        <v>56</v>
      </c>
      <c r="Z82" s="16" t="s">
        <v>587</v>
      </c>
      <c r="AA82" s="17">
        <f t="shared" si="3"/>
        <v>2</v>
      </c>
      <c r="AB82" s="95">
        <v>0.4</v>
      </c>
      <c r="AC82" s="114" t="s">
        <v>588</v>
      </c>
      <c r="AD82" s="100" t="s">
        <v>589</v>
      </c>
      <c r="AE82" s="19"/>
      <c r="AF82" s="19"/>
      <c r="AG82" s="19"/>
      <c r="AH82" s="19"/>
      <c r="AI82" s="19"/>
      <c r="AJ82" s="19"/>
      <c r="AK82" s="19"/>
    </row>
    <row r="83" spans="2:37" s="2" customFormat="1" ht="90" hidden="1" x14ac:dyDescent="0.25">
      <c r="B83" s="50" t="s">
        <v>562</v>
      </c>
      <c r="C83" s="11" t="s">
        <v>37</v>
      </c>
      <c r="D83" s="11" t="s">
        <v>38</v>
      </c>
      <c r="E83" s="11" t="s">
        <v>95</v>
      </c>
      <c r="F83" s="11" t="s">
        <v>45</v>
      </c>
      <c r="G83" s="11" t="s">
        <v>45</v>
      </c>
      <c r="H83" s="11" t="s">
        <v>42</v>
      </c>
      <c r="I83" s="11" t="s">
        <v>45</v>
      </c>
      <c r="J83" s="11" t="s">
        <v>45</v>
      </c>
      <c r="K83" s="11" t="s">
        <v>45</v>
      </c>
      <c r="L83" s="11" t="s">
        <v>190</v>
      </c>
      <c r="M83" s="11" t="s">
        <v>563</v>
      </c>
      <c r="N83" s="11" t="s">
        <v>97</v>
      </c>
      <c r="O83" s="11" t="s">
        <v>564</v>
      </c>
      <c r="P83" s="11" t="s">
        <v>565</v>
      </c>
      <c r="Q83" s="12" t="s">
        <v>50</v>
      </c>
      <c r="R83" s="13">
        <v>0.1</v>
      </c>
      <c r="S83" s="13">
        <v>0.9</v>
      </c>
      <c r="T83" s="13"/>
      <c r="U83" s="13"/>
      <c r="V83" s="14" t="s">
        <v>580</v>
      </c>
      <c r="W83" s="11" t="s">
        <v>590</v>
      </c>
      <c r="X83" s="11"/>
      <c r="Y83" s="15" t="s">
        <v>56</v>
      </c>
      <c r="Z83" s="16" t="s">
        <v>591</v>
      </c>
      <c r="AA83" s="17">
        <f t="shared" si="3"/>
        <v>0</v>
      </c>
      <c r="AB83" s="16" t="s">
        <v>592</v>
      </c>
      <c r="AC83" s="114" t="s">
        <v>578</v>
      </c>
      <c r="AD83" s="101" t="s">
        <v>593</v>
      </c>
      <c r="AE83" s="19"/>
      <c r="AF83" s="19"/>
      <c r="AG83" s="19"/>
      <c r="AH83" s="19"/>
      <c r="AI83" s="19"/>
      <c r="AJ83" s="19"/>
      <c r="AK83" s="19"/>
    </row>
    <row r="84" spans="2:37" s="2" customFormat="1" ht="96" hidden="1" x14ac:dyDescent="0.2">
      <c r="B84" s="50" t="s">
        <v>562</v>
      </c>
      <c r="C84" s="11" t="s">
        <v>37</v>
      </c>
      <c r="D84" s="11" t="s">
        <v>38</v>
      </c>
      <c r="E84" s="11" t="s">
        <v>95</v>
      </c>
      <c r="F84" s="11" t="s">
        <v>45</v>
      </c>
      <c r="G84" s="11" t="s">
        <v>45</v>
      </c>
      <c r="H84" s="11" t="s">
        <v>42</v>
      </c>
      <c r="I84" s="11" t="s">
        <v>45</v>
      </c>
      <c r="J84" s="11" t="s">
        <v>45</v>
      </c>
      <c r="K84" s="11" t="s">
        <v>45</v>
      </c>
      <c r="L84" s="11" t="s">
        <v>190</v>
      </c>
      <c r="M84" s="11" t="s">
        <v>563</v>
      </c>
      <c r="N84" s="11" t="s">
        <v>97</v>
      </c>
      <c r="O84" s="11" t="s">
        <v>564</v>
      </c>
      <c r="P84" s="11" t="s">
        <v>565</v>
      </c>
      <c r="Q84" s="12" t="s">
        <v>50</v>
      </c>
      <c r="R84" s="13">
        <v>0.1</v>
      </c>
      <c r="S84" s="13">
        <v>0.9</v>
      </c>
      <c r="T84" s="13"/>
      <c r="U84" s="13"/>
      <c r="V84" s="14" t="s">
        <v>580</v>
      </c>
      <c r="W84" s="11" t="s">
        <v>594</v>
      </c>
      <c r="X84" s="11" t="s">
        <v>56</v>
      </c>
      <c r="Y84" s="15" t="s">
        <v>56</v>
      </c>
      <c r="Z84" s="16" t="s">
        <v>595</v>
      </c>
      <c r="AA84" s="17">
        <f t="shared" si="3"/>
        <v>0</v>
      </c>
      <c r="AB84" s="16">
        <v>0.8</v>
      </c>
      <c r="AC84" s="118" t="s">
        <v>596</v>
      </c>
      <c r="AD84" s="100"/>
      <c r="AE84" s="19"/>
      <c r="AF84" s="19"/>
      <c r="AG84" s="19"/>
      <c r="AH84" s="19"/>
      <c r="AI84" s="19"/>
      <c r="AJ84" s="19"/>
      <c r="AK84" s="19"/>
    </row>
    <row r="85" spans="2:37" s="2" customFormat="1" ht="102" hidden="1" x14ac:dyDescent="0.25">
      <c r="B85" s="50" t="s">
        <v>562</v>
      </c>
      <c r="C85" s="11" t="s">
        <v>597</v>
      </c>
      <c r="D85" s="11" t="s">
        <v>598</v>
      </c>
      <c r="E85" s="11" t="s">
        <v>599</v>
      </c>
      <c r="F85" s="11" t="s">
        <v>45</v>
      </c>
      <c r="G85" s="11" t="s">
        <v>45</v>
      </c>
      <c r="H85" s="11" t="s">
        <v>42</v>
      </c>
      <c r="I85" s="11" t="s">
        <v>493</v>
      </c>
      <c r="J85" s="11" t="s">
        <v>45</v>
      </c>
      <c r="K85" s="11" t="s">
        <v>45</v>
      </c>
      <c r="L85" s="11" t="s">
        <v>45</v>
      </c>
      <c r="M85" s="11" t="s">
        <v>45</v>
      </c>
      <c r="N85" s="11" t="s">
        <v>131</v>
      </c>
      <c r="O85" s="11" t="s">
        <v>564</v>
      </c>
      <c r="P85" s="11" t="s">
        <v>600</v>
      </c>
      <c r="Q85" s="51">
        <v>0</v>
      </c>
      <c r="R85" s="13">
        <v>32</v>
      </c>
      <c r="S85" s="13">
        <v>70</v>
      </c>
      <c r="T85" s="13">
        <v>82</v>
      </c>
      <c r="U85" s="13">
        <v>100</v>
      </c>
      <c r="V85" s="14">
        <v>100</v>
      </c>
      <c r="W85" s="11" t="s">
        <v>601</v>
      </c>
      <c r="X85" s="11" t="s">
        <v>56</v>
      </c>
      <c r="Y85" s="15" t="s">
        <v>56</v>
      </c>
      <c r="Z85" s="16" t="s">
        <v>602</v>
      </c>
      <c r="AA85" s="17">
        <f t="shared" si="3"/>
        <v>82</v>
      </c>
      <c r="AB85" s="86"/>
      <c r="AC85" s="114" t="s">
        <v>603</v>
      </c>
      <c r="AD85" s="175" t="s">
        <v>604</v>
      </c>
      <c r="AE85" s="19"/>
      <c r="AF85" s="19"/>
      <c r="AG85" s="19"/>
      <c r="AH85" s="19"/>
      <c r="AI85" s="19"/>
      <c r="AJ85" s="19"/>
      <c r="AK85" s="19"/>
    </row>
    <row r="86" spans="2:37" s="2" customFormat="1" ht="372" hidden="1" x14ac:dyDescent="0.2">
      <c r="B86" s="50" t="s">
        <v>562</v>
      </c>
      <c r="C86" s="11" t="s">
        <v>37</v>
      </c>
      <c r="D86" s="11" t="s">
        <v>38</v>
      </c>
      <c r="E86" s="11" t="s">
        <v>105</v>
      </c>
      <c r="F86" s="11" t="s">
        <v>45</v>
      </c>
      <c r="G86" s="11" t="s">
        <v>45</v>
      </c>
      <c r="H86" s="11" t="s">
        <v>605</v>
      </c>
      <c r="I86" s="11" t="s">
        <v>43</v>
      </c>
      <c r="J86" s="11" t="s">
        <v>45</v>
      </c>
      <c r="K86" s="11" t="s">
        <v>45</v>
      </c>
      <c r="L86" s="11" t="s">
        <v>45</v>
      </c>
      <c r="M86" s="11" t="s">
        <v>45</v>
      </c>
      <c r="N86" s="11" t="s">
        <v>109</v>
      </c>
      <c r="O86" s="11" t="s">
        <v>606</v>
      </c>
      <c r="P86" s="11" t="s">
        <v>607</v>
      </c>
      <c r="Q86" s="51">
        <v>81.11</v>
      </c>
      <c r="R86" s="13"/>
      <c r="S86" s="13" t="s">
        <v>608</v>
      </c>
      <c r="T86" s="13"/>
      <c r="U86" s="13"/>
      <c r="V86" s="14" t="s">
        <v>609</v>
      </c>
      <c r="W86" s="11" t="s">
        <v>610</v>
      </c>
      <c r="X86" s="11" t="s">
        <v>216</v>
      </c>
      <c r="Y86" s="15" t="s">
        <v>56</v>
      </c>
      <c r="Z86" s="16" t="s">
        <v>611</v>
      </c>
      <c r="AA86" s="17">
        <f t="shared" si="3"/>
        <v>0</v>
      </c>
      <c r="AB86" s="86"/>
      <c r="AC86" s="119" t="s">
        <v>612</v>
      </c>
      <c r="AD86" s="111"/>
      <c r="AE86" s="19"/>
      <c r="AF86" s="19"/>
      <c r="AG86" s="19"/>
      <c r="AH86" s="19"/>
      <c r="AI86" s="19"/>
      <c r="AJ86" s="19"/>
      <c r="AK86" s="19"/>
    </row>
    <row r="87" spans="2:37" s="2" customFormat="1" ht="409.5" hidden="1" x14ac:dyDescent="0.2">
      <c r="B87" s="50" t="s">
        <v>562</v>
      </c>
      <c r="C87" s="11" t="s">
        <v>37</v>
      </c>
      <c r="D87" s="11" t="s">
        <v>38</v>
      </c>
      <c r="E87" s="11" t="s">
        <v>95</v>
      </c>
      <c r="F87" s="11" t="s">
        <v>45</v>
      </c>
      <c r="G87" s="11" t="s">
        <v>45</v>
      </c>
      <c r="H87" s="11" t="s">
        <v>605</v>
      </c>
      <c r="I87" s="11" t="s">
        <v>43</v>
      </c>
      <c r="J87" s="11" t="s">
        <v>45</v>
      </c>
      <c r="K87" s="11" t="s">
        <v>45</v>
      </c>
      <c r="L87" s="11" t="s">
        <v>45</v>
      </c>
      <c r="M87" s="11" t="s">
        <v>45</v>
      </c>
      <c r="N87" s="11" t="s">
        <v>97</v>
      </c>
      <c r="O87" s="11" t="s">
        <v>606</v>
      </c>
      <c r="P87" s="11" t="s">
        <v>607</v>
      </c>
      <c r="Q87" s="52">
        <v>0.42699999999999999</v>
      </c>
      <c r="R87" s="13">
        <v>63</v>
      </c>
      <c r="S87" s="53" t="s">
        <v>613</v>
      </c>
      <c r="T87" s="13">
        <v>68</v>
      </c>
      <c r="U87" s="13">
        <v>70</v>
      </c>
      <c r="V87" s="45">
        <v>0.7</v>
      </c>
      <c r="W87" s="11" t="s">
        <v>614</v>
      </c>
      <c r="X87" s="11" t="s">
        <v>56</v>
      </c>
      <c r="Y87" s="15" t="s">
        <v>56</v>
      </c>
      <c r="Z87" s="16" t="s">
        <v>615</v>
      </c>
      <c r="AA87" s="17">
        <f t="shared" si="3"/>
        <v>68</v>
      </c>
      <c r="AB87" s="92">
        <v>0.19</v>
      </c>
      <c r="AC87" s="119" t="s">
        <v>616</v>
      </c>
      <c r="AD87" s="111"/>
      <c r="AE87" s="19"/>
      <c r="AF87" s="19"/>
      <c r="AG87" s="19"/>
      <c r="AH87" s="19"/>
      <c r="AI87" s="19"/>
      <c r="AJ87" s="19"/>
      <c r="AK87" s="19"/>
    </row>
    <row r="88" spans="2:37" s="2" customFormat="1" ht="89.25" hidden="1" x14ac:dyDescent="0.2">
      <c r="B88" s="50" t="s">
        <v>562</v>
      </c>
      <c r="C88" s="11" t="s">
        <v>37</v>
      </c>
      <c r="D88" s="11" t="s">
        <v>38</v>
      </c>
      <c r="E88" s="11" t="s">
        <v>105</v>
      </c>
      <c r="F88" s="11" t="s">
        <v>45</v>
      </c>
      <c r="G88" s="11" t="s">
        <v>45</v>
      </c>
      <c r="H88" s="11" t="s">
        <v>605</v>
      </c>
      <c r="I88" s="11" t="s">
        <v>43</v>
      </c>
      <c r="J88" s="11" t="s">
        <v>45</v>
      </c>
      <c r="K88" s="11" t="s">
        <v>45</v>
      </c>
      <c r="L88" s="11" t="s">
        <v>45</v>
      </c>
      <c r="M88" s="11" t="s">
        <v>45</v>
      </c>
      <c r="N88" s="11" t="s">
        <v>109</v>
      </c>
      <c r="O88" s="11" t="s">
        <v>617</v>
      </c>
      <c r="P88" s="11" t="s">
        <v>618</v>
      </c>
      <c r="Q88" s="52" t="s">
        <v>619</v>
      </c>
      <c r="R88" s="13">
        <v>55.7</v>
      </c>
      <c r="S88" s="13">
        <v>60.2</v>
      </c>
      <c r="T88" s="13">
        <v>64.599999999999994</v>
      </c>
      <c r="U88" s="13">
        <v>69</v>
      </c>
      <c r="V88" s="45">
        <v>0.69</v>
      </c>
      <c r="W88" s="11" t="s">
        <v>620</v>
      </c>
      <c r="X88" s="11"/>
      <c r="Y88" s="15" t="s">
        <v>56</v>
      </c>
      <c r="Z88" s="16" t="s">
        <v>621</v>
      </c>
      <c r="AA88" s="17">
        <f t="shared" si="3"/>
        <v>64.599999999999994</v>
      </c>
      <c r="AB88" s="86"/>
      <c r="AC88" s="119" t="s">
        <v>622</v>
      </c>
      <c r="AD88" s="111"/>
      <c r="AE88" s="19"/>
      <c r="AF88" s="19"/>
      <c r="AG88" s="19"/>
      <c r="AH88" s="19"/>
      <c r="AI88" s="19"/>
      <c r="AJ88" s="19"/>
      <c r="AK88" s="19"/>
    </row>
    <row r="89" spans="2:37" s="2" customFormat="1" ht="228" hidden="1" x14ac:dyDescent="0.2">
      <c r="B89" s="50" t="s">
        <v>562</v>
      </c>
      <c r="C89" s="11" t="s">
        <v>37</v>
      </c>
      <c r="D89" s="11" t="s">
        <v>38</v>
      </c>
      <c r="E89" s="11" t="s">
        <v>129</v>
      </c>
      <c r="F89" s="11" t="s">
        <v>45</v>
      </c>
      <c r="G89" s="11" t="s">
        <v>45</v>
      </c>
      <c r="H89" s="11" t="s">
        <v>605</v>
      </c>
      <c r="I89" s="11" t="s">
        <v>43</v>
      </c>
      <c r="J89" s="11" t="s">
        <v>45</v>
      </c>
      <c r="K89" s="11" t="s">
        <v>45</v>
      </c>
      <c r="L89" s="11" t="s">
        <v>45</v>
      </c>
      <c r="M89" s="11" t="s">
        <v>45</v>
      </c>
      <c r="N89" s="11" t="s">
        <v>131</v>
      </c>
      <c r="O89" s="11" t="s">
        <v>606</v>
      </c>
      <c r="P89" s="11" t="s">
        <v>623</v>
      </c>
      <c r="Q89" s="52">
        <v>0.434</v>
      </c>
      <c r="R89" s="13">
        <v>44.2</v>
      </c>
      <c r="S89" s="13">
        <v>46.5</v>
      </c>
      <c r="T89" s="13">
        <v>48.7</v>
      </c>
      <c r="U89" s="13">
        <v>51</v>
      </c>
      <c r="V89" s="45">
        <v>0.51</v>
      </c>
      <c r="W89" s="11" t="s">
        <v>624</v>
      </c>
      <c r="X89" s="11"/>
      <c r="Y89" s="15"/>
      <c r="Z89" s="16" t="s">
        <v>625</v>
      </c>
      <c r="AA89" s="17">
        <f t="shared" si="3"/>
        <v>48.7</v>
      </c>
      <c r="AB89" s="86"/>
      <c r="AC89" s="119" t="s">
        <v>626</v>
      </c>
      <c r="AD89" s="112"/>
      <c r="AE89" s="19"/>
      <c r="AF89" s="19"/>
      <c r="AG89" s="19"/>
      <c r="AH89" s="19"/>
      <c r="AI89" s="19"/>
      <c r="AJ89" s="19"/>
      <c r="AK89" s="19"/>
    </row>
    <row r="90" spans="2:37" s="2" customFormat="1" ht="168" hidden="1" x14ac:dyDescent="0.2">
      <c r="B90" s="50" t="s">
        <v>562</v>
      </c>
      <c r="C90" s="11" t="s">
        <v>37</v>
      </c>
      <c r="D90" s="11" t="s">
        <v>38</v>
      </c>
      <c r="E90" s="11" t="s">
        <v>105</v>
      </c>
      <c r="F90" s="11" t="s">
        <v>45</v>
      </c>
      <c r="G90" s="11" t="s">
        <v>45</v>
      </c>
      <c r="H90" s="11" t="s">
        <v>605</v>
      </c>
      <c r="I90" s="11" t="s">
        <v>43</v>
      </c>
      <c r="J90" s="11" t="s">
        <v>45</v>
      </c>
      <c r="K90" s="11" t="s">
        <v>45</v>
      </c>
      <c r="L90" s="11" t="s">
        <v>45</v>
      </c>
      <c r="M90" s="11" t="s">
        <v>45</v>
      </c>
      <c r="N90" s="11" t="s">
        <v>109</v>
      </c>
      <c r="O90" s="11" t="s">
        <v>617</v>
      </c>
      <c r="P90" s="11" t="s">
        <v>618</v>
      </c>
      <c r="Q90" s="52">
        <v>0.72</v>
      </c>
      <c r="R90" s="13">
        <v>75.8</v>
      </c>
      <c r="S90" s="13">
        <v>77.2</v>
      </c>
      <c r="T90" s="13">
        <v>78.599999999999994</v>
      </c>
      <c r="U90" s="13">
        <v>80</v>
      </c>
      <c r="V90" s="45">
        <v>0.8</v>
      </c>
      <c r="W90" s="11" t="s">
        <v>627</v>
      </c>
      <c r="X90" s="11"/>
      <c r="Y90" s="15" t="s">
        <v>56</v>
      </c>
      <c r="Z90" s="16" t="s">
        <v>628</v>
      </c>
      <c r="AA90" s="17">
        <f t="shared" si="3"/>
        <v>78.599999999999994</v>
      </c>
      <c r="AB90" s="86"/>
      <c r="AC90" s="119" t="s">
        <v>629</v>
      </c>
      <c r="AD90" s="18"/>
      <c r="AE90" s="19"/>
      <c r="AF90" s="19"/>
      <c r="AG90" s="19"/>
      <c r="AH90" s="19"/>
      <c r="AI90" s="19"/>
      <c r="AJ90" s="19"/>
      <c r="AK90" s="19"/>
    </row>
    <row r="91" spans="2:37" s="2" customFormat="1" ht="108" hidden="1" x14ac:dyDescent="0.2">
      <c r="B91" s="50" t="s">
        <v>562</v>
      </c>
      <c r="C91" s="11" t="s">
        <v>37</v>
      </c>
      <c r="D91" s="11" t="s">
        <v>38</v>
      </c>
      <c r="E91" s="11" t="s">
        <v>105</v>
      </c>
      <c r="F91" s="11" t="s">
        <v>45</v>
      </c>
      <c r="G91" s="11" t="s">
        <v>45</v>
      </c>
      <c r="H91" s="11" t="s">
        <v>605</v>
      </c>
      <c r="I91" s="11" t="s">
        <v>43</v>
      </c>
      <c r="J91" s="11" t="s">
        <v>45</v>
      </c>
      <c r="K91" s="11" t="s">
        <v>45</v>
      </c>
      <c r="L91" s="11" t="s">
        <v>45</v>
      </c>
      <c r="M91" s="11" t="s">
        <v>45</v>
      </c>
      <c r="N91" s="11" t="s">
        <v>109</v>
      </c>
      <c r="O91" s="11" t="s">
        <v>617</v>
      </c>
      <c r="P91" s="11" t="s">
        <v>618</v>
      </c>
      <c r="Q91" s="52" t="s">
        <v>630</v>
      </c>
      <c r="R91" s="13">
        <v>32.4</v>
      </c>
      <c r="S91" s="13">
        <v>41.6</v>
      </c>
      <c r="T91" s="13">
        <v>50.8</v>
      </c>
      <c r="U91" s="13">
        <v>60</v>
      </c>
      <c r="V91" s="45">
        <v>0.6</v>
      </c>
      <c r="W91" s="11" t="s">
        <v>631</v>
      </c>
      <c r="X91" s="11"/>
      <c r="Y91" s="15" t="s">
        <v>56</v>
      </c>
      <c r="Z91" s="16" t="s">
        <v>632</v>
      </c>
      <c r="AA91" s="17">
        <f t="shared" si="3"/>
        <v>50.8</v>
      </c>
      <c r="AB91" s="86"/>
      <c r="AC91" s="119" t="s">
        <v>633</v>
      </c>
      <c r="AD91" s="18"/>
      <c r="AE91" s="19"/>
      <c r="AF91" s="19"/>
      <c r="AG91" s="19"/>
      <c r="AH91" s="19"/>
      <c r="AI91" s="19"/>
      <c r="AJ91" s="19"/>
      <c r="AK91" s="19"/>
    </row>
    <row r="92" spans="2:37" s="2" customFormat="1" ht="102" hidden="1" x14ac:dyDescent="0.2">
      <c r="B92" s="50" t="s">
        <v>562</v>
      </c>
      <c r="C92" s="11" t="s">
        <v>37</v>
      </c>
      <c r="D92" s="11" t="s">
        <v>38</v>
      </c>
      <c r="E92" s="11" t="s">
        <v>105</v>
      </c>
      <c r="F92" s="11" t="s">
        <v>45</v>
      </c>
      <c r="G92" s="11" t="s">
        <v>45</v>
      </c>
      <c r="H92" s="11" t="s">
        <v>605</v>
      </c>
      <c r="I92" s="11" t="s">
        <v>43</v>
      </c>
      <c r="J92" s="11" t="s">
        <v>45</v>
      </c>
      <c r="K92" s="11" t="s">
        <v>45</v>
      </c>
      <c r="L92" s="11" t="s">
        <v>45</v>
      </c>
      <c r="M92" s="11" t="s">
        <v>45</v>
      </c>
      <c r="N92" s="11" t="s">
        <v>109</v>
      </c>
      <c r="O92" s="11" t="s">
        <v>617</v>
      </c>
      <c r="P92" s="11" t="s">
        <v>618</v>
      </c>
      <c r="Q92" s="52" t="s">
        <v>634</v>
      </c>
      <c r="R92" s="13">
        <v>69.099999999999994</v>
      </c>
      <c r="S92" s="13">
        <v>69.400000000000006</v>
      </c>
      <c r="T92" s="13">
        <v>69.7</v>
      </c>
      <c r="U92" s="13">
        <v>70</v>
      </c>
      <c r="V92" s="45">
        <v>0.7</v>
      </c>
      <c r="W92" s="11" t="s">
        <v>635</v>
      </c>
      <c r="X92" s="11"/>
      <c r="Y92" s="15" t="s">
        <v>56</v>
      </c>
      <c r="Z92" s="16" t="s">
        <v>636</v>
      </c>
      <c r="AA92" s="17">
        <f t="shared" si="3"/>
        <v>69.7</v>
      </c>
      <c r="AB92" s="86"/>
      <c r="AC92" s="119" t="s">
        <v>637</v>
      </c>
      <c r="AD92" s="18"/>
      <c r="AE92" s="19"/>
      <c r="AF92" s="19"/>
      <c r="AG92" s="19"/>
      <c r="AH92" s="19"/>
      <c r="AI92" s="19"/>
      <c r="AJ92" s="19"/>
      <c r="AK92" s="19"/>
    </row>
    <row r="93" spans="2:37" s="2" customFormat="1" ht="240" hidden="1" x14ac:dyDescent="0.2">
      <c r="B93" s="50" t="s">
        <v>562</v>
      </c>
      <c r="C93" s="11" t="s">
        <v>37</v>
      </c>
      <c r="D93" s="11" t="s">
        <v>38</v>
      </c>
      <c r="E93" s="11" t="s">
        <v>105</v>
      </c>
      <c r="F93" s="11" t="s">
        <v>45</v>
      </c>
      <c r="G93" s="11" t="s">
        <v>45</v>
      </c>
      <c r="H93" s="11" t="s">
        <v>605</v>
      </c>
      <c r="I93" s="11" t="s">
        <v>43</v>
      </c>
      <c r="J93" s="11" t="s">
        <v>45</v>
      </c>
      <c r="K93" s="11" t="s">
        <v>45</v>
      </c>
      <c r="L93" s="11" t="s">
        <v>45</v>
      </c>
      <c r="M93" s="11" t="s">
        <v>45</v>
      </c>
      <c r="N93" s="11" t="s">
        <v>109</v>
      </c>
      <c r="O93" s="11" t="s">
        <v>617</v>
      </c>
      <c r="P93" s="11" t="s">
        <v>618</v>
      </c>
      <c r="Q93" s="20" t="s">
        <v>638</v>
      </c>
      <c r="R93" s="13">
        <v>15.7</v>
      </c>
      <c r="S93" s="13">
        <v>12.1</v>
      </c>
      <c r="T93" s="13">
        <v>8.5</v>
      </c>
      <c r="U93" s="13">
        <v>5</v>
      </c>
      <c r="V93" s="14" t="s">
        <v>639</v>
      </c>
      <c r="W93" s="11" t="s">
        <v>640</v>
      </c>
      <c r="X93" s="11"/>
      <c r="Y93" s="15" t="s">
        <v>56</v>
      </c>
      <c r="Z93" s="16" t="s">
        <v>641</v>
      </c>
      <c r="AA93" s="17">
        <f t="shared" si="3"/>
        <v>8.5</v>
      </c>
      <c r="AB93" s="86"/>
      <c r="AC93" s="119" t="s">
        <v>642</v>
      </c>
      <c r="AD93" s="18"/>
      <c r="AE93" s="19"/>
      <c r="AF93" s="19"/>
      <c r="AG93" s="19"/>
      <c r="AH93" s="19"/>
      <c r="AI93" s="19"/>
      <c r="AJ93" s="19"/>
      <c r="AK93" s="19"/>
    </row>
    <row r="94" spans="2:37" s="2" customFormat="1" ht="228" hidden="1" x14ac:dyDescent="0.2">
      <c r="B94" s="50" t="s">
        <v>562</v>
      </c>
      <c r="C94" s="11" t="s">
        <v>37</v>
      </c>
      <c r="D94" s="11" t="s">
        <v>38</v>
      </c>
      <c r="E94" s="11" t="s">
        <v>129</v>
      </c>
      <c r="F94" s="11" t="s">
        <v>45</v>
      </c>
      <c r="G94" s="11" t="s">
        <v>45</v>
      </c>
      <c r="H94" s="11" t="s">
        <v>42</v>
      </c>
      <c r="I94" s="11" t="s">
        <v>43</v>
      </c>
      <c r="J94" s="11" t="s">
        <v>45</v>
      </c>
      <c r="K94" s="11" t="s">
        <v>45</v>
      </c>
      <c r="L94" s="11" t="s">
        <v>45</v>
      </c>
      <c r="M94" s="11" t="s">
        <v>45</v>
      </c>
      <c r="N94" s="11" t="s">
        <v>131</v>
      </c>
      <c r="O94" s="11" t="s">
        <v>606</v>
      </c>
      <c r="P94" s="11" t="s">
        <v>607</v>
      </c>
      <c r="Q94" s="45">
        <v>0.8</v>
      </c>
      <c r="R94" s="49">
        <v>0.55000000000000004</v>
      </c>
      <c r="S94" s="49">
        <v>0.6</v>
      </c>
      <c r="T94" s="49">
        <v>0.65</v>
      </c>
      <c r="U94" s="49">
        <v>1</v>
      </c>
      <c r="V94" s="45">
        <v>1</v>
      </c>
      <c r="W94" s="11" t="s">
        <v>643</v>
      </c>
      <c r="X94" s="11" t="s">
        <v>56</v>
      </c>
      <c r="Y94" s="15" t="s">
        <v>56</v>
      </c>
      <c r="Z94" s="16" t="s">
        <v>644</v>
      </c>
      <c r="AA94" s="17">
        <f t="shared" si="3"/>
        <v>0.65</v>
      </c>
      <c r="AB94" s="86"/>
      <c r="AC94" s="119" t="s">
        <v>645</v>
      </c>
      <c r="AD94" s="18"/>
      <c r="AE94" s="19"/>
      <c r="AF94" s="19"/>
      <c r="AG94" s="19"/>
      <c r="AH94" s="19"/>
      <c r="AI94" s="19"/>
      <c r="AJ94" s="19"/>
      <c r="AK94" s="19"/>
    </row>
    <row r="95" spans="2:37" s="2" customFormat="1" ht="372" hidden="1" x14ac:dyDescent="0.2">
      <c r="B95" s="50" t="s">
        <v>562</v>
      </c>
      <c r="C95" s="11" t="s">
        <v>37</v>
      </c>
      <c r="D95" s="11" t="s">
        <v>38</v>
      </c>
      <c r="E95" s="11" t="s">
        <v>105</v>
      </c>
      <c r="F95" s="11" t="s">
        <v>45</v>
      </c>
      <c r="G95" s="11" t="s">
        <v>45</v>
      </c>
      <c r="H95" s="11" t="s">
        <v>42</v>
      </c>
      <c r="I95" s="11" t="s">
        <v>43</v>
      </c>
      <c r="J95" s="11" t="s">
        <v>45</v>
      </c>
      <c r="K95" s="11" t="s">
        <v>45</v>
      </c>
      <c r="L95" s="11" t="s">
        <v>45</v>
      </c>
      <c r="M95" s="11" t="s">
        <v>45</v>
      </c>
      <c r="N95" s="11" t="s">
        <v>109</v>
      </c>
      <c r="O95" s="11" t="s">
        <v>606</v>
      </c>
      <c r="P95" s="11" t="s">
        <v>607</v>
      </c>
      <c r="Q95" s="20">
        <v>51.27</v>
      </c>
      <c r="R95" s="13">
        <v>49.31</v>
      </c>
      <c r="S95" s="13">
        <v>48.12</v>
      </c>
      <c r="T95" s="13">
        <v>46.93</v>
      </c>
      <c r="U95" s="13">
        <v>45</v>
      </c>
      <c r="V95" s="14">
        <v>45</v>
      </c>
      <c r="W95" s="11" t="s">
        <v>646</v>
      </c>
      <c r="X95" s="11"/>
      <c r="Y95" s="15" t="s">
        <v>56</v>
      </c>
      <c r="Z95" s="54" t="s">
        <v>647</v>
      </c>
      <c r="AA95" s="17">
        <f t="shared" si="3"/>
        <v>46.93</v>
      </c>
      <c r="AB95" s="86"/>
      <c r="AC95" s="119" t="s">
        <v>612</v>
      </c>
      <c r="AD95" s="18"/>
      <c r="AE95" s="19"/>
      <c r="AF95" s="19"/>
      <c r="AG95" s="19"/>
      <c r="AH95" s="19"/>
      <c r="AI95" s="19"/>
      <c r="AJ95" s="19"/>
      <c r="AK95" s="19"/>
    </row>
    <row r="96" spans="2:37" s="2" customFormat="1" ht="409.5" hidden="1" x14ac:dyDescent="0.2">
      <c r="B96" s="50" t="s">
        <v>562</v>
      </c>
      <c r="C96" s="11" t="s">
        <v>37</v>
      </c>
      <c r="D96" s="11" t="s">
        <v>38</v>
      </c>
      <c r="E96" s="11" t="s">
        <v>105</v>
      </c>
      <c r="F96" s="11" t="s">
        <v>45</v>
      </c>
      <c r="G96" s="11" t="s">
        <v>45</v>
      </c>
      <c r="H96" s="11" t="s">
        <v>42</v>
      </c>
      <c r="I96" s="11" t="s">
        <v>43</v>
      </c>
      <c r="J96" s="11" t="s">
        <v>45</v>
      </c>
      <c r="K96" s="11" t="s">
        <v>45</v>
      </c>
      <c r="L96" s="11" t="s">
        <v>45</v>
      </c>
      <c r="M96" s="11" t="s">
        <v>45</v>
      </c>
      <c r="N96" s="11" t="s">
        <v>109</v>
      </c>
      <c r="O96" s="11" t="s">
        <v>606</v>
      </c>
      <c r="P96" s="11" t="s">
        <v>607</v>
      </c>
      <c r="Q96" s="20">
        <v>16.5</v>
      </c>
      <c r="R96" s="13">
        <v>15.5</v>
      </c>
      <c r="S96" s="13">
        <v>15</v>
      </c>
      <c r="T96" s="13">
        <v>14.5</v>
      </c>
      <c r="U96" s="13">
        <v>14</v>
      </c>
      <c r="V96" s="14">
        <v>14</v>
      </c>
      <c r="W96" s="11" t="s">
        <v>648</v>
      </c>
      <c r="X96" s="11"/>
      <c r="Y96" s="15" t="s">
        <v>56</v>
      </c>
      <c r="Z96" s="16" t="s">
        <v>649</v>
      </c>
      <c r="AA96" s="17">
        <f t="shared" si="3"/>
        <v>14.5</v>
      </c>
      <c r="AB96" s="86"/>
      <c r="AC96" s="119" t="s">
        <v>650</v>
      </c>
      <c r="AD96" s="18"/>
      <c r="AE96" s="19"/>
      <c r="AF96" s="19"/>
      <c r="AG96" s="19"/>
      <c r="AH96" s="19"/>
      <c r="AI96" s="19"/>
      <c r="AJ96" s="19"/>
      <c r="AK96" s="19"/>
    </row>
    <row r="97" spans="2:37" s="2" customFormat="1" ht="89.25" hidden="1" x14ac:dyDescent="0.25">
      <c r="B97" s="50" t="s">
        <v>562</v>
      </c>
      <c r="C97" s="11" t="s">
        <v>37</v>
      </c>
      <c r="D97" s="11" t="s">
        <v>38</v>
      </c>
      <c r="E97" s="11" t="s">
        <v>105</v>
      </c>
      <c r="F97" s="11" t="s">
        <v>45</v>
      </c>
      <c r="G97" s="11" t="s">
        <v>45</v>
      </c>
      <c r="H97" s="11" t="s">
        <v>42</v>
      </c>
      <c r="I97" s="11" t="s">
        <v>43</v>
      </c>
      <c r="J97" s="11" t="s">
        <v>45</v>
      </c>
      <c r="K97" s="11" t="s">
        <v>45</v>
      </c>
      <c r="L97" s="11" t="s">
        <v>45</v>
      </c>
      <c r="M97" s="11" t="s">
        <v>45</v>
      </c>
      <c r="N97" s="11" t="s">
        <v>109</v>
      </c>
      <c r="O97" s="11" t="s">
        <v>606</v>
      </c>
      <c r="P97" s="11" t="s">
        <v>607</v>
      </c>
      <c r="Q97" s="20">
        <v>12.3</v>
      </c>
      <c r="R97" s="13"/>
      <c r="S97" s="13"/>
      <c r="T97" s="13"/>
      <c r="U97" s="13"/>
      <c r="V97" s="14" t="s">
        <v>651</v>
      </c>
      <c r="W97" s="11" t="s">
        <v>652</v>
      </c>
      <c r="X97" s="11"/>
      <c r="Y97" s="15"/>
      <c r="Z97" s="55" t="s">
        <v>653</v>
      </c>
      <c r="AA97" s="17">
        <f t="shared" si="3"/>
        <v>0</v>
      </c>
      <c r="AB97" s="86"/>
      <c r="AC97" s="114" t="s">
        <v>654</v>
      </c>
      <c r="AD97" s="18"/>
      <c r="AE97" s="19"/>
      <c r="AF97" s="19"/>
      <c r="AG97" s="19"/>
      <c r="AH97" s="19"/>
      <c r="AI97" s="19"/>
      <c r="AJ97" s="19"/>
      <c r="AK97" s="19"/>
    </row>
    <row r="98" spans="2:37" s="2" customFormat="1" ht="240" hidden="1" x14ac:dyDescent="0.25">
      <c r="B98" s="50" t="s">
        <v>562</v>
      </c>
      <c r="C98" s="11" t="s">
        <v>37</v>
      </c>
      <c r="D98" s="11" t="s">
        <v>38</v>
      </c>
      <c r="E98" s="11" t="s">
        <v>105</v>
      </c>
      <c r="F98" s="11" t="s">
        <v>45</v>
      </c>
      <c r="G98" s="11" t="s">
        <v>45</v>
      </c>
      <c r="H98" s="11" t="s">
        <v>42</v>
      </c>
      <c r="I98" s="11" t="s">
        <v>43</v>
      </c>
      <c r="J98" s="11" t="s">
        <v>45</v>
      </c>
      <c r="K98" s="11" t="s">
        <v>45</v>
      </c>
      <c r="L98" s="11" t="s">
        <v>45</v>
      </c>
      <c r="M98" s="11" t="s">
        <v>45</v>
      </c>
      <c r="N98" s="11" t="s">
        <v>109</v>
      </c>
      <c r="O98" s="11" t="s">
        <v>564</v>
      </c>
      <c r="P98" s="11" t="s">
        <v>655</v>
      </c>
      <c r="Q98" s="20">
        <v>1</v>
      </c>
      <c r="R98" s="13">
        <v>1</v>
      </c>
      <c r="S98" s="13">
        <v>2</v>
      </c>
      <c r="T98" s="13">
        <v>3</v>
      </c>
      <c r="U98" s="13">
        <v>4</v>
      </c>
      <c r="V98" s="14">
        <v>4</v>
      </c>
      <c r="W98" s="11" t="s">
        <v>656</v>
      </c>
      <c r="X98" s="11" t="s">
        <v>56</v>
      </c>
      <c r="Y98" s="15" t="s">
        <v>56</v>
      </c>
      <c r="Z98" s="16" t="s">
        <v>657</v>
      </c>
      <c r="AA98" s="17">
        <f t="shared" si="3"/>
        <v>3</v>
      </c>
      <c r="AB98" s="86"/>
      <c r="AC98" s="114" t="s">
        <v>658</v>
      </c>
      <c r="AD98" s="18"/>
      <c r="AE98" s="19"/>
      <c r="AF98" s="19"/>
      <c r="AG98" s="19"/>
      <c r="AH98" s="19"/>
      <c r="AI98" s="19"/>
      <c r="AJ98" s="19"/>
      <c r="AK98" s="19"/>
    </row>
    <row r="99" spans="2:37" s="2" customFormat="1" ht="409.5" hidden="1" x14ac:dyDescent="0.2">
      <c r="B99" s="50" t="s">
        <v>562</v>
      </c>
      <c r="C99" s="11" t="s">
        <v>37</v>
      </c>
      <c r="D99" s="11" t="s">
        <v>38</v>
      </c>
      <c r="E99" s="11" t="s">
        <v>105</v>
      </c>
      <c r="F99" s="11" t="s">
        <v>106</v>
      </c>
      <c r="G99" s="11" t="s">
        <v>107</v>
      </c>
      <c r="H99" s="11" t="s">
        <v>42</v>
      </c>
      <c r="I99" s="11" t="s">
        <v>43</v>
      </c>
      <c r="J99" s="11" t="s">
        <v>45</v>
      </c>
      <c r="K99" s="11" t="s">
        <v>45</v>
      </c>
      <c r="L99" s="11" t="s">
        <v>45</v>
      </c>
      <c r="M99" s="11" t="s">
        <v>45</v>
      </c>
      <c r="N99" s="11" t="s">
        <v>109</v>
      </c>
      <c r="O99" s="11" t="s">
        <v>606</v>
      </c>
      <c r="P99" s="11" t="s">
        <v>607</v>
      </c>
      <c r="Q99" s="20">
        <v>13.73</v>
      </c>
      <c r="R99" s="13">
        <v>13.58</v>
      </c>
      <c r="S99" s="13">
        <v>13.41</v>
      </c>
      <c r="T99" s="13">
        <v>13.25</v>
      </c>
      <c r="U99" s="13">
        <v>13.08</v>
      </c>
      <c r="V99" s="14">
        <v>13.08</v>
      </c>
      <c r="W99" s="11" t="s">
        <v>659</v>
      </c>
      <c r="X99" s="11"/>
      <c r="Y99" s="15" t="s">
        <v>56</v>
      </c>
      <c r="Z99" s="16" t="s">
        <v>660</v>
      </c>
      <c r="AA99" s="17">
        <f t="shared" si="3"/>
        <v>13.25</v>
      </c>
      <c r="AB99" s="86"/>
      <c r="AC99" s="119" t="s">
        <v>650</v>
      </c>
      <c r="AD99" s="18"/>
      <c r="AE99" s="19"/>
      <c r="AF99" s="19"/>
      <c r="AG99" s="19"/>
      <c r="AH99" s="19"/>
      <c r="AI99" s="19"/>
      <c r="AJ99" s="19"/>
      <c r="AK99" s="19"/>
    </row>
    <row r="100" spans="2:37" s="2" customFormat="1" ht="409.5" hidden="1" x14ac:dyDescent="0.2">
      <c r="B100" s="50" t="s">
        <v>562</v>
      </c>
      <c r="C100" s="11" t="s">
        <v>37</v>
      </c>
      <c r="D100" s="11" t="s">
        <v>38</v>
      </c>
      <c r="E100" s="11" t="s">
        <v>105</v>
      </c>
      <c r="F100" s="11" t="s">
        <v>106</v>
      </c>
      <c r="G100" s="11" t="s">
        <v>45</v>
      </c>
      <c r="H100" s="11" t="s">
        <v>42</v>
      </c>
      <c r="I100" s="11" t="s">
        <v>43</v>
      </c>
      <c r="J100" s="11" t="s">
        <v>45</v>
      </c>
      <c r="K100" s="11" t="s">
        <v>45</v>
      </c>
      <c r="L100" s="11" t="s">
        <v>45</v>
      </c>
      <c r="M100" s="11" t="s">
        <v>45</v>
      </c>
      <c r="N100" s="11" t="s">
        <v>109</v>
      </c>
      <c r="O100" s="11" t="s">
        <v>606</v>
      </c>
      <c r="P100" s="11" t="s">
        <v>607</v>
      </c>
      <c r="Q100" s="20" t="s">
        <v>661</v>
      </c>
      <c r="R100" s="13">
        <v>2.91</v>
      </c>
      <c r="S100" s="13">
        <v>2.8</v>
      </c>
      <c r="T100" s="13">
        <v>2.6</v>
      </c>
      <c r="U100" s="13">
        <v>2.39</v>
      </c>
      <c r="V100" s="14">
        <v>2.39</v>
      </c>
      <c r="W100" s="11" t="s">
        <v>662</v>
      </c>
      <c r="X100" s="11"/>
      <c r="Y100" s="15"/>
      <c r="Z100" s="16" t="s">
        <v>663</v>
      </c>
      <c r="AA100" s="17">
        <f t="shared" si="3"/>
        <v>2.6</v>
      </c>
      <c r="AB100" s="86"/>
      <c r="AC100" s="119" t="s">
        <v>664</v>
      </c>
      <c r="AD100" s="18"/>
      <c r="AE100" s="19"/>
      <c r="AF100" s="19"/>
      <c r="AG100" s="19"/>
      <c r="AH100" s="19"/>
      <c r="AI100" s="19"/>
      <c r="AJ100" s="19"/>
      <c r="AK100" s="19"/>
    </row>
    <row r="101" spans="2:37" s="2" customFormat="1" ht="89.25" hidden="1" x14ac:dyDescent="0.25">
      <c r="B101" s="50" t="s">
        <v>562</v>
      </c>
      <c r="C101" s="11" t="s">
        <v>37</v>
      </c>
      <c r="D101" s="11" t="s">
        <v>38</v>
      </c>
      <c r="E101" s="11" t="s">
        <v>105</v>
      </c>
      <c r="F101" s="11" t="s">
        <v>106</v>
      </c>
      <c r="G101" s="11" t="s">
        <v>45</v>
      </c>
      <c r="H101" s="11" t="s">
        <v>42</v>
      </c>
      <c r="I101" s="11" t="s">
        <v>43</v>
      </c>
      <c r="J101" s="11" t="s">
        <v>45</v>
      </c>
      <c r="K101" s="11" t="s">
        <v>45</v>
      </c>
      <c r="L101" s="11" t="s">
        <v>45</v>
      </c>
      <c r="M101" s="11" t="s">
        <v>45</v>
      </c>
      <c r="N101" s="11" t="s">
        <v>109</v>
      </c>
      <c r="O101" s="11" t="s">
        <v>606</v>
      </c>
      <c r="P101" s="11" t="s">
        <v>607</v>
      </c>
      <c r="Q101" s="20">
        <v>6</v>
      </c>
      <c r="R101" s="13"/>
      <c r="S101" s="13"/>
      <c r="T101" s="13"/>
      <c r="U101" s="13"/>
      <c r="V101" s="14" t="s">
        <v>665</v>
      </c>
      <c r="W101" s="11" t="s">
        <v>666</v>
      </c>
      <c r="X101" s="11"/>
      <c r="Y101" s="15"/>
      <c r="Z101" s="16" t="s">
        <v>667</v>
      </c>
      <c r="AA101" s="17">
        <f t="shared" si="3"/>
        <v>0</v>
      </c>
      <c r="AB101" s="86"/>
      <c r="AC101" s="114" t="s">
        <v>668</v>
      </c>
      <c r="AD101" s="18"/>
      <c r="AE101" s="19"/>
      <c r="AF101" s="19"/>
      <c r="AG101" s="19"/>
      <c r="AH101" s="19"/>
      <c r="AI101" s="19"/>
      <c r="AJ101" s="19"/>
      <c r="AK101" s="19"/>
    </row>
    <row r="102" spans="2:37" s="2" customFormat="1" ht="409.5" hidden="1" x14ac:dyDescent="0.2">
      <c r="B102" s="50" t="s">
        <v>562</v>
      </c>
      <c r="C102" s="11" t="s">
        <v>37</v>
      </c>
      <c r="D102" s="11" t="s">
        <v>38</v>
      </c>
      <c r="E102" s="11" t="s">
        <v>105</v>
      </c>
      <c r="F102" s="11" t="s">
        <v>106</v>
      </c>
      <c r="G102" s="11" t="s">
        <v>45</v>
      </c>
      <c r="H102" s="11" t="s">
        <v>42</v>
      </c>
      <c r="I102" s="11" t="s">
        <v>43</v>
      </c>
      <c r="J102" s="11" t="s">
        <v>45</v>
      </c>
      <c r="K102" s="11" t="s">
        <v>45</v>
      </c>
      <c r="L102" s="11" t="s">
        <v>45</v>
      </c>
      <c r="M102" s="11" t="s">
        <v>45</v>
      </c>
      <c r="N102" s="11" t="s">
        <v>109</v>
      </c>
      <c r="O102" s="11" t="s">
        <v>606</v>
      </c>
      <c r="P102" s="11" t="s">
        <v>607</v>
      </c>
      <c r="Q102" s="20">
        <v>13.84</v>
      </c>
      <c r="R102" s="13">
        <v>12.3</v>
      </c>
      <c r="S102" s="13">
        <v>11.2</v>
      </c>
      <c r="T102" s="13">
        <v>10</v>
      </c>
      <c r="U102" s="13">
        <v>8.9</v>
      </c>
      <c r="V102" s="14">
        <v>8.9</v>
      </c>
      <c r="W102" s="11" t="s">
        <v>669</v>
      </c>
      <c r="X102" s="11"/>
      <c r="Y102" s="15" t="s">
        <v>56</v>
      </c>
      <c r="Z102" s="16" t="s">
        <v>670</v>
      </c>
      <c r="AA102" s="17">
        <f t="shared" si="3"/>
        <v>10</v>
      </c>
      <c r="AB102" s="86"/>
      <c r="AC102" s="119" t="s">
        <v>671</v>
      </c>
      <c r="AD102" s="18"/>
      <c r="AE102" s="19"/>
      <c r="AF102" s="19"/>
      <c r="AG102" s="19"/>
      <c r="AH102" s="19"/>
      <c r="AI102" s="19"/>
      <c r="AJ102" s="19"/>
      <c r="AK102" s="19"/>
    </row>
    <row r="103" spans="2:37" s="2" customFormat="1" ht="89.25" hidden="1" x14ac:dyDescent="0.25">
      <c r="B103" s="50" t="s">
        <v>562</v>
      </c>
      <c r="C103" s="11" t="s">
        <v>37</v>
      </c>
      <c r="D103" s="11" t="s">
        <v>38</v>
      </c>
      <c r="E103" s="11" t="s">
        <v>105</v>
      </c>
      <c r="F103" s="11" t="s">
        <v>106</v>
      </c>
      <c r="G103" s="11" t="s">
        <v>45</v>
      </c>
      <c r="H103" s="11" t="s">
        <v>42</v>
      </c>
      <c r="I103" s="11" t="s">
        <v>43</v>
      </c>
      <c r="J103" s="11" t="s">
        <v>45</v>
      </c>
      <c r="K103" s="11" t="s">
        <v>45</v>
      </c>
      <c r="L103" s="11" t="s">
        <v>45</v>
      </c>
      <c r="M103" s="11" t="s">
        <v>45</v>
      </c>
      <c r="N103" s="11" t="s">
        <v>109</v>
      </c>
      <c r="O103" s="11" t="s">
        <v>606</v>
      </c>
      <c r="P103" s="11" t="s">
        <v>607</v>
      </c>
      <c r="Q103" s="20">
        <v>19.7</v>
      </c>
      <c r="R103" s="13"/>
      <c r="S103" s="13"/>
      <c r="T103" s="13"/>
      <c r="U103" s="13"/>
      <c r="V103" s="14" t="s">
        <v>672</v>
      </c>
      <c r="W103" s="11" t="s">
        <v>673</v>
      </c>
      <c r="X103" s="11"/>
      <c r="Y103" s="15"/>
      <c r="Z103" s="16" t="s">
        <v>674</v>
      </c>
      <c r="AA103" s="17">
        <f t="shared" si="3"/>
        <v>0</v>
      </c>
      <c r="AB103" s="86"/>
      <c r="AC103" s="114" t="s">
        <v>654</v>
      </c>
      <c r="AD103" s="104"/>
      <c r="AE103" s="19"/>
      <c r="AF103" s="19"/>
      <c r="AG103" s="19"/>
      <c r="AH103" s="19"/>
      <c r="AI103" s="19"/>
      <c r="AJ103" s="19"/>
      <c r="AK103" s="19"/>
    </row>
    <row r="104" spans="2:37" s="2" customFormat="1" ht="372" hidden="1" x14ac:dyDescent="0.2">
      <c r="B104" s="50" t="s">
        <v>562</v>
      </c>
      <c r="C104" s="11" t="s">
        <v>37</v>
      </c>
      <c r="D104" s="11" t="s">
        <v>38</v>
      </c>
      <c r="E104" s="11" t="s">
        <v>105</v>
      </c>
      <c r="F104" s="11" t="s">
        <v>106</v>
      </c>
      <c r="G104" s="11" t="s">
        <v>45</v>
      </c>
      <c r="H104" s="11" t="s">
        <v>42</v>
      </c>
      <c r="I104" s="11" t="s">
        <v>43</v>
      </c>
      <c r="J104" s="11" t="s">
        <v>45</v>
      </c>
      <c r="K104" s="11" t="s">
        <v>45</v>
      </c>
      <c r="L104" s="11" t="s">
        <v>45</v>
      </c>
      <c r="M104" s="11" t="s">
        <v>45</v>
      </c>
      <c r="N104" s="11" t="s">
        <v>109</v>
      </c>
      <c r="O104" s="11" t="s">
        <v>606</v>
      </c>
      <c r="P104" s="11" t="s">
        <v>607</v>
      </c>
      <c r="Q104" s="20" t="s">
        <v>675</v>
      </c>
      <c r="R104" s="13">
        <v>88.74</v>
      </c>
      <c r="S104" s="13">
        <v>89.05</v>
      </c>
      <c r="T104" s="13">
        <v>89.37</v>
      </c>
      <c r="U104" s="13">
        <v>90</v>
      </c>
      <c r="V104" s="45">
        <v>0.9</v>
      </c>
      <c r="W104" s="11" t="s">
        <v>676</v>
      </c>
      <c r="X104" s="11"/>
      <c r="Y104" s="15" t="s">
        <v>56</v>
      </c>
      <c r="Z104" s="16" t="s">
        <v>677</v>
      </c>
      <c r="AA104" s="17">
        <f t="shared" si="3"/>
        <v>89.37</v>
      </c>
      <c r="AB104" s="86"/>
      <c r="AC104" s="120" t="s">
        <v>612</v>
      </c>
      <c r="AD104" s="104"/>
      <c r="AE104" s="19"/>
      <c r="AF104" s="19"/>
      <c r="AG104" s="19"/>
      <c r="AH104" s="19"/>
      <c r="AI104" s="19"/>
      <c r="AJ104" s="19"/>
      <c r="AK104" s="19"/>
    </row>
    <row r="105" spans="2:37" s="2" customFormat="1" ht="153" hidden="1" x14ac:dyDescent="0.25">
      <c r="B105" s="50" t="s">
        <v>562</v>
      </c>
      <c r="C105" s="11" t="s">
        <v>37</v>
      </c>
      <c r="D105" s="11" t="s">
        <v>38</v>
      </c>
      <c r="E105" s="11" t="s">
        <v>152</v>
      </c>
      <c r="F105" s="11" t="s">
        <v>45</v>
      </c>
      <c r="G105" s="11" t="s">
        <v>96</v>
      </c>
      <c r="H105" s="11" t="s">
        <v>42</v>
      </c>
      <c r="I105" s="11" t="s">
        <v>43</v>
      </c>
      <c r="J105" s="11" t="s">
        <v>45</v>
      </c>
      <c r="K105" s="11" t="s">
        <v>45</v>
      </c>
      <c r="L105" s="11" t="s">
        <v>45</v>
      </c>
      <c r="M105" s="11" t="s">
        <v>45</v>
      </c>
      <c r="N105" s="23" t="s">
        <v>153</v>
      </c>
      <c r="O105" s="11" t="s">
        <v>564</v>
      </c>
      <c r="P105" s="11" t="s">
        <v>678</v>
      </c>
      <c r="Q105" s="47">
        <v>1</v>
      </c>
      <c r="R105" s="13">
        <v>1</v>
      </c>
      <c r="S105" s="13">
        <v>1.2</v>
      </c>
      <c r="T105" s="13">
        <v>1.4</v>
      </c>
      <c r="U105" s="13">
        <v>1.7</v>
      </c>
      <c r="V105" s="14">
        <v>1.7</v>
      </c>
      <c r="W105" s="11" t="s">
        <v>679</v>
      </c>
      <c r="X105" s="11"/>
      <c r="Y105" s="15" t="s">
        <v>56</v>
      </c>
      <c r="Z105" s="16" t="s">
        <v>680</v>
      </c>
      <c r="AA105" s="17">
        <f t="shared" si="3"/>
        <v>1.4</v>
      </c>
      <c r="AB105" s="92">
        <v>0.14000000000000001</v>
      </c>
      <c r="AC105" s="114" t="s">
        <v>681</v>
      </c>
      <c r="AD105" s="104"/>
      <c r="AE105" s="19"/>
      <c r="AF105" s="19"/>
      <c r="AG105" s="19"/>
      <c r="AH105" s="19"/>
      <c r="AI105" s="19"/>
      <c r="AJ105" s="19"/>
      <c r="AK105" s="19"/>
    </row>
    <row r="106" spans="2:37" s="2" customFormat="1" ht="409.5" hidden="1" x14ac:dyDescent="0.2">
      <c r="B106" s="50" t="s">
        <v>562</v>
      </c>
      <c r="C106" s="11" t="s">
        <v>37</v>
      </c>
      <c r="D106" s="11" t="s">
        <v>38</v>
      </c>
      <c r="E106" s="11" t="s">
        <v>105</v>
      </c>
      <c r="F106" s="11" t="s">
        <v>106</v>
      </c>
      <c r="G106" s="11" t="s">
        <v>45</v>
      </c>
      <c r="H106" s="11" t="s">
        <v>42</v>
      </c>
      <c r="I106" s="11" t="s">
        <v>43</v>
      </c>
      <c r="J106" s="11" t="s">
        <v>45</v>
      </c>
      <c r="K106" s="11" t="s">
        <v>45</v>
      </c>
      <c r="L106" s="11" t="s">
        <v>45</v>
      </c>
      <c r="M106" s="11" t="s">
        <v>45</v>
      </c>
      <c r="N106" s="11" t="s">
        <v>109</v>
      </c>
      <c r="O106" s="11" t="s">
        <v>606</v>
      </c>
      <c r="P106" s="11" t="s">
        <v>682</v>
      </c>
      <c r="Q106" s="56">
        <v>0.22800000000000001</v>
      </c>
      <c r="R106" s="13">
        <v>25</v>
      </c>
      <c r="S106" s="13">
        <v>26</v>
      </c>
      <c r="T106" s="13">
        <v>27</v>
      </c>
      <c r="U106" s="13">
        <v>28</v>
      </c>
      <c r="V106" s="45">
        <v>0.28000000000000003</v>
      </c>
      <c r="W106" s="11" t="s">
        <v>683</v>
      </c>
      <c r="X106" s="11"/>
      <c r="Y106" s="15" t="s">
        <v>56</v>
      </c>
      <c r="Z106" s="16" t="s">
        <v>684</v>
      </c>
      <c r="AA106" s="17">
        <f t="shared" si="3"/>
        <v>27</v>
      </c>
      <c r="AB106" s="86"/>
      <c r="AC106" s="120" t="s">
        <v>685</v>
      </c>
      <c r="AD106" s="104"/>
      <c r="AE106" s="19"/>
      <c r="AF106" s="19"/>
      <c r="AG106" s="19"/>
      <c r="AH106" s="19"/>
      <c r="AI106" s="19"/>
      <c r="AJ106" s="19"/>
      <c r="AK106" s="19"/>
    </row>
    <row r="107" spans="2:37" s="2" customFormat="1" ht="336" hidden="1" x14ac:dyDescent="0.2">
      <c r="B107" s="50" t="s">
        <v>562</v>
      </c>
      <c r="C107" s="11" t="s">
        <v>37</v>
      </c>
      <c r="D107" s="11" t="s">
        <v>38</v>
      </c>
      <c r="E107" s="11" t="s">
        <v>105</v>
      </c>
      <c r="F107" s="11" t="s">
        <v>45</v>
      </c>
      <c r="G107" s="11" t="s">
        <v>45</v>
      </c>
      <c r="H107" s="11" t="s">
        <v>42</v>
      </c>
      <c r="I107" s="11" t="s">
        <v>43</v>
      </c>
      <c r="J107" s="11" t="s">
        <v>45</v>
      </c>
      <c r="K107" s="11" t="s">
        <v>45</v>
      </c>
      <c r="L107" s="11" t="s">
        <v>45</v>
      </c>
      <c r="M107" s="11" t="s">
        <v>45</v>
      </c>
      <c r="N107" s="11" t="s">
        <v>109</v>
      </c>
      <c r="O107" s="11" t="s">
        <v>606</v>
      </c>
      <c r="P107" s="11" t="s">
        <v>607</v>
      </c>
      <c r="Q107" s="47">
        <v>230.57</v>
      </c>
      <c r="R107" s="13">
        <v>227.77</v>
      </c>
      <c r="S107" s="13">
        <v>226.84</v>
      </c>
      <c r="T107" s="13">
        <v>225.9</v>
      </c>
      <c r="U107" s="13">
        <v>224.97</v>
      </c>
      <c r="V107" s="14">
        <v>224.97</v>
      </c>
      <c r="W107" s="11" t="s">
        <v>686</v>
      </c>
      <c r="X107" s="11"/>
      <c r="Y107" s="15" t="s">
        <v>56</v>
      </c>
      <c r="Z107" s="16" t="s">
        <v>687</v>
      </c>
      <c r="AA107" s="17">
        <f t="shared" si="3"/>
        <v>225.9</v>
      </c>
      <c r="AB107" s="86"/>
      <c r="AC107" s="120" t="s">
        <v>688</v>
      </c>
      <c r="AD107" s="104"/>
      <c r="AE107" s="19"/>
      <c r="AF107" s="19"/>
      <c r="AG107" s="19"/>
      <c r="AH107" s="19"/>
      <c r="AI107" s="19"/>
      <c r="AJ107" s="19"/>
      <c r="AK107" s="19"/>
    </row>
    <row r="108" spans="2:37" s="2" customFormat="1" ht="102" hidden="1" x14ac:dyDescent="0.25">
      <c r="B108" s="50" t="s">
        <v>562</v>
      </c>
      <c r="C108" s="11" t="s">
        <v>37</v>
      </c>
      <c r="D108" s="11" t="s">
        <v>38</v>
      </c>
      <c r="E108" s="11" t="s">
        <v>39</v>
      </c>
      <c r="F108" s="11" t="s">
        <v>40</v>
      </c>
      <c r="G108" s="11" t="s">
        <v>41</v>
      </c>
      <c r="H108" s="11" t="s">
        <v>42</v>
      </c>
      <c r="I108" s="11" t="s">
        <v>43</v>
      </c>
      <c r="J108" s="11" t="s">
        <v>45</v>
      </c>
      <c r="K108" s="11" t="s">
        <v>45</v>
      </c>
      <c r="L108" s="11" t="s">
        <v>45</v>
      </c>
      <c r="M108" s="11" t="s">
        <v>45</v>
      </c>
      <c r="N108" s="11" t="s">
        <v>131</v>
      </c>
      <c r="O108" s="11" t="s">
        <v>606</v>
      </c>
      <c r="P108" s="11" t="s">
        <v>689</v>
      </c>
      <c r="Q108" s="20">
        <v>0</v>
      </c>
      <c r="R108" s="13">
        <v>0</v>
      </c>
      <c r="S108" s="13">
        <v>50</v>
      </c>
      <c r="T108" s="13">
        <v>90</v>
      </c>
      <c r="U108" s="13">
        <v>100</v>
      </c>
      <c r="V108" s="45">
        <v>1</v>
      </c>
      <c r="W108" s="11" t="s">
        <v>690</v>
      </c>
      <c r="X108" s="11" t="s">
        <v>56</v>
      </c>
      <c r="Y108" s="15" t="s">
        <v>56</v>
      </c>
      <c r="Z108" s="16" t="s">
        <v>691</v>
      </c>
      <c r="AA108" s="17">
        <f t="shared" si="3"/>
        <v>90</v>
      </c>
      <c r="AB108" s="86"/>
      <c r="AC108" s="114" t="s">
        <v>692</v>
      </c>
      <c r="AD108" s="104"/>
      <c r="AE108" s="19"/>
      <c r="AF108" s="19"/>
      <c r="AG108" s="19"/>
      <c r="AH108" s="19"/>
      <c r="AI108" s="19"/>
      <c r="AJ108" s="19"/>
      <c r="AK108" s="19"/>
    </row>
    <row r="109" spans="2:37" s="2" customFormat="1" ht="180" hidden="1" x14ac:dyDescent="0.2">
      <c r="B109" s="50" t="s">
        <v>562</v>
      </c>
      <c r="C109" s="11" t="s">
        <v>37</v>
      </c>
      <c r="D109" s="11" t="s">
        <v>38</v>
      </c>
      <c r="E109" s="11" t="s">
        <v>421</v>
      </c>
      <c r="F109" s="11" t="s">
        <v>106</v>
      </c>
      <c r="G109" s="11" t="s">
        <v>137</v>
      </c>
      <c r="H109" s="11" t="s">
        <v>42</v>
      </c>
      <c r="I109" s="11" t="s">
        <v>43</v>
      </c>
      <c r="J109" s="11" t="s">
        <v>45</v>
      </c>
      <c r="K109" s="11" t="s">
        <v>45</v>
      </c>
      <c r="L109" s="11" t="s">
        <v>45</v>
      </c>
      <c r="M109" s="11" t="s">
        <v>45</v>
      </c>
      <c r="N109" s="11" t="s">
        <v>422</v>
      </c>
      <c r="O109" s="11" t="s">
        <v>606</v>
      </c>
      <c r="P109" s="11" t="s">
        <v>689</v>
      </c>
      <c r="Q109" s="20" t="s">
        <v>693</v>
      </c>
      <c r="R109" s="13">
        <v>6.72</v>
      </c>
      <c r="S109" s="13">
        <v>6.9</v>
      </c>
      <c r="T109" s="13">
        <v>7.11</v>
      </c>
      <c r="U109" s="13">
        <v>7.34</v>
      </c>
      <c r="V109" s="45">
        <v>7.3400000000000007E-2</v>
      </c>
      <c r="W109" s="11" t="s">
        <v>694</v>
      </c>
      <c r="X109" s="11" t="s">
        <v>56</v>
      </c>
      <c r="Y109" s="15" t="s">
        <v>56</v>
      </c>
      <c r="Z109" s="16" t="s">
        <v>695</v>
      </c>
      <c r="AA109" s="17">
        <f t="shared" si="3"/>
        <v>7.11</v>
      </c>
      <c r="AB109" s="86"/>
      <c r="AC109" s="120" t="s">
        <v>696</v>
      </c>
      <c r="AD109" s="104"/>
      <c r="AE109" s="19"/>
      <c r="AF109" s="19"/>
      <c r="AG109" s="19"/>
      <c r="AH109" s="19"/>
      <c r="AI109" s="19"/>
      <c r="AJ109" s="19"/>
      <c r="AK109" s="19"/>
    </row>
    <row r="110" spans="2:37" s="173" customFormat="1" ht="102" hidden="1" x14ac:dyDescent="0.2">
      <c r="B110" s="161" t="s">
        <v>562</v>
      </c>
      <c r="C110" s="162" t="s">
        <v>37</v>
      </c>
      <c r="D110" s="162" t="s">
        <v>697</v>
      </c>
      <c r="E110" s="162" t="s">
        <v>698</v>
      </c>
      <c r="F110" s="162" t="s">
        <v>106</v>
      </c>
      <c r="G110" s="162" t="s">
        <v>107</v>
      </c>
      <c r="H110" s="162" t="s">
        <v>42</v>
      </c>
      <c r="I110" s="162" t="s">
        <v>699</v>
      </c>
      <c r="J110" s="162" t="s">
        <v>45</v>
      </c>
      <c r="K110" s="162" t="s">
        <v>45</v>
      </c>
      <c r="L110" s="162" t="s">
        <v>45</v>
      </c>
      <c r="M110" s="162" t="s">
        <v>45</v>
      </c>
      <c r="N110" s="162" t="s">
        <v>109</v>
      </c>
      <c r="O110" s="162" t="s">
        <v>606</v>
      </c>
      <c r="P110" s="162" t="s">
        <v>607</v>
      </c>
      <c r="Q110" s="163" t="s">
        <v>700</v>
      </c>
      <c r="R110" s="164"/>
      <c r="S110" s="164"/>
      <c r="T110" s="164"/>
      <c r="U110" s="164"/>
      <c r="V110" s="165" t="s">
        <v>701</v>
      </c>
      <c r="W110" s="162" t="s">
        <v>702</v>
      </c>
      <c r="X110" s="162"/>
      <c r="Y110" s="166" t="s">
        <v>56</v>
      </c>
      <c r="Z110" s="167" t="s">
        <v>703</v>
      </c>
      <c r="AA110" s="168">
        <f t="shared" si="3"/>
        <v>0</v>
      </c>
      <c r="AB110" s="169"/>
      <c r="AC110" s="170" t="s">
        <v>704</v>
      </c>
      <c r="AD110" s="171"/>
      <c r="AE110" s="172"/>
      <c r="AF110" s="172"/>
      <c r="AG110" s="172"/>
      <c r="AH110" s="172"/>
      <c r="AI110" s="172"/>
      <c r="AJ110" s="172"/>
      <c r="AK110" s="172"/>
    </row>
    <row r="111" spans="2:37" s="2" customFormat="1" ht="180" hidden="1" x14ac:dyDescent="0.2">
      <c r="B111" s="50" t="s">
        <v>562</v>
      </c>
      <c r="C111" s="11" t="s">
        <v>37</v>
      </c>
      <c r="D111" s="11" t="s">
        <v>697</v>
      </c>
      <c r="E111" s="11" t="s">
        <v>698</v>
      </c>
      <c r="F111" s="11" t="s">
        <v>106</v>
      </c>
      <c r="G111" s="11" t="s">
        <v>107</v>
      </c>
      <c r="H111" s="11" t="s">
        <v>42</v>
      </c>
      <c r="I111" s="11" t="s">
        <v>699</v>
      </c>
      <c r="J111" s="11" t="s">
        <v>45</v>
      </c>
      <c r="K111" s="11" t="s">
        <v>45</v>
      </c>
      <c r="L111" s="11" t="s">
        <v>45</v>
      </c>
      <c r="M111" s="11" t="s">
        <v>45</v>
      </c>
      <c r="N111" s="11" t="s">
        <v>109</v>
      </c>
      <c r="O111" s="11" t="s">
        <v>606</v>
      </c>
      <c r="P111" s="11" t="s">
        <v>607</v>
      </c>
      <c r="Q111" s="47" t="s">
        <v>705</v>
      </c>
      <c r="R111" s="13"/>
      <c r="S111" s="13"/>
      <c r="T111" s="13"/>
      <c r="U111" s="13"/>
      <c r="V111" s="14" t="s">
        <v>706</v>
      </c>
      <c r="W111" s="11" t="s">
        <v>707</v>
      </c>
      <c r="X111" s="11"/>
      <c r="Y111" s="15" t="s">
        <v>56</v>
      </c>
      <c r="Z111" s="16" t="s">
        <v>708</v>
      </c>
      <c r="AA111" s="17">
        <f t="shared" si="3"/>
        <v>0</v>
      </c>
      <c r="AB111" s="86"/>
      <c r="AC111" s="180" t="s">
        <v>709</v>
      </c>
      <c r="AD111" s="104"/>
      <c r="AE111" s="19"/>
      <c r="AF111" s="19"/>
      <c r="AG111" s="19"/>
      <c r="AH111" s="19"/>
      <c r="AI111" s="19"/>
      <c r="AJ111" s="19"/>
      <c r="AK111" s="19"/>
    </row>
    <row r="112" spans="2:37" s="2" customFormat="1" ht="204" hidden="1" x14ac:dyDescent="0.2">
      <c r="B112" s="50" t="s">
        <v>562</v>
      </c>
      <c r="C112" s="11" t="s">
        <v>37</v>
      </c>
      <c r="D112" s="11" t="s">
        <v>697</v>
      </c>
      <c r="E112" s="11" t="s">
        <v>698</v>
      </c>
      <c r="F112" s="11" t="s">
        <v>106</v>
      </c>
      <c r="G112" s="11" t="s">
        <v>107</v>
      </c>
      <c r="H112" s="11" t="s">
        <v>42</v>
      </c>
      <c r="I112" s="11" t="s">
        <v>699</v>
      </c>
      <c r="J112" s="11" t="s">
        <v>45</v>
      </c>
      <c r="K112" s="11" t="s">
        <v>45</v>
      </c>
      <c r="L112" s="11" t="s">
        <v>45</v>
      </c>
      <c r="M112" s="11" t="s">
        <v>45</v>
      </c>
      <c r="N112" s="11" t="s">
        <v>109</v>
      </c>
      <c r="O112" s="11" t="s">
        <v>606</v>
      </c>
      <c r="P112" s="11" t="s">
        <v>607</v>
      </c>
      <c r="Q112" s="47" t="s">
        <v>710</v>
      </c>
      <c r="R112" s="13">
        <v>50</v>
      </c>
      <c r="S112" s="13">
        <v>50</v>
      </c>
      <c r="T112" s="13">
        <v>50</v>
      </c>
      <c r="U112" s="13">
        <v>50</v>
      </c>
      <c r="V112" s="14">
        <v>50</v>
      </c>
      <c r="W112" s="11" t="s">
        <v>711</v>
      </c>
      <c r="X112" s="11"/>
      <c r="Y112" s="15" t="s">
        <v>56</v>
      </c>
      <c r="Z112" s="57" t="s">
        <v>712</v>
      </c>
      <c r="AA112" s="17">
        <v>0</v>
      </c>
      <c r="AB112" s="86"/>
      <c r="AC112" s="180" t="s">
        <v>713</v>
      </c>
      <c r="AD112" s="104"/>
      <c r="AE112" s="19"/>
      <c r="AF112" s="19"/>
      <c r="AG112" s="19"/>
      <c r="AH112" s="19"/>
      <c r="AI112" s="19"/>
      <c r="AJ112" s="19"/>
      <c r="AK112" s="19"/>
    </row>
    <row r="113" spans="2:37" s="2" customFormat="1" ht="409.5" hidden="1" x14ac:dyDescent="0.2">
      <c r="B113" s="50" t="s">
        <v>562</v>
      </c>
      <c r="C113" s="11" t="s">
        <v>37</v>
      </c>
      <c r="D113" s="11" t="s">
        <v>697</v>
      </c>
      <c r="E113" s="11" t="s">
        <v>698</v>
      </c>
      <c r="F113" s="11" t="s">
        <v>106</v>
      </c>
      <c r="G113" s="11" t="s">
        <v>107</v>
      </c>
      <c r="H113" s="11" t="s">
        <v>42</v>
      </c>
      <c r="I113" s="11" t="s">
        <v>699</v>
      </c>
      <c r="J113" s="11" t="s">
        <v>45</v>
      </c>
      <c r="K113" s="11" t="s">
        <v>45</v>
      </c>
      <c r="L113" s="11" t="s">
        <v>45</v>
      </c>
      <c r="M113" s="11" t="s">
        <v>45</v>
      </c>
      <c r="N113" s="11" t="s">
        <v>109</v>
      </c>
      <c r="O113" s="11" t="s">
        <v>606</v>
      </c>
      <c r="P113" s="11" t="s">
        <v>607</v>
      </c>
      <c r="Q113" s="56" t="s">
        <v>714</v>
      </c>
      <c r="R113" s="13">
        <v>6.5</v>
      </c>
      <c r="S113" s="13">
        <v>6.2</v>
      </c>
      <c r="T113" s="13">
        <v>5.9</v>
      </c>
      <c r="U113" s="13">
        <v>5.5</v>
      </c>
      <c r="V113" s="56">
        <v>5.5E-2</v>
      </c>
      <c r="W113" s="11" t="s">
        <v>715</v>
      </c>
      <c r="X113" s="11"/>
      <c r="Y113" s="15" t="s">
        <v>56</v>
      </c>
      <c r="Z113" s="16" t="s">
        <v>716</v>
      </c>
      <c r="AA113" s="17">
        <f t="shared" si="3"/>
        <v>5.9</v>
      </c>
      <c r="AB113" s="86"/>
      <c r="AC113" s="120" t="s">
        <v>717</v>
      </c>
      <c r="AD113" s="104"/>
      <c r="AE113" s="19"/>
      <c r="AF113" s="19"/>
      <c r="AG113" s="19"/>
      <c r="AH113" s="19"/>
      <c r="AI113" s="19"/>
      <c r="AJ113" s="19"/>
      <c r="AK113" s="19"/>
    </row>
    <row r="114" spans="2:37" s="2" customFormat="1" ht="171.75" hidden="1" customHeight="1" x14ac:dyDescent="0.2">
      <c r="B114" s="50" t="s">
        <v>562</v>
      </c>
      <c r="C114" s="11" t="s">
        <v>37</v>
      </c>
      <c r="D114" s="11" t="s">
        <v>697</v>
      </c>
      <c r="E114" s="11" t="s">
        <v>698</v>
      </c>
      <c r="F114" s="11" t="s">
        <v>106</v>
      </c>
      <c r="G114" s="11" t="s">
        <v>107</v>
      </c>
      <c r="H114" s="11" t="s">
        <v>42</v>
      </c>
      <c r="I114" s="11" t="s">
        <v>699</v>
      </c>
      <c r="J114" s="11" t="s">
        <v>45</v>
      </c>
      <c r="K114" s="11" t="s">
        <v>45</v>
      </c>
      <c r="L114" s="11" t="s">
        <v>45</v>
      </c>
      <c r="M114" s="11" t="s">
        <v>45</v>
      </c>
      <c r="N114" s="11" t="s">
        <v>109</v>
      </c>
      <c r="O114" s="11" t="s">
        <v>606</v>
      </c>
      <c r="P114" s="11" t="s">
        <v>607</v>
      </c>
      <c r="Q114" s="20" t="s">
        <v>718</v>
      </c>
      <c r="R114" s="58">
        <v>3200000</v>
      </c>
      <c r="S114" s="58">
        <v>2800000</v>
      </c>
      <c r="T114" s="58">
        <v>2400000</v>
      </c>
      <c r="U114" s="58">
        <v>2000000</v>
      </c>
      <c r="V114" s="42">
        <v>2000000</v>
      </c>
      <c r="W114" s="11" t="s">
        <v>719</v>
      </c>
      <c r="X114" s="11"/>
      <c r="Y114" s="15" t="s">
        <v>56</v>
      </c>
      <c r="Z114" s="16" t="s">
        <v>720</v>
      </c>
      <c r="AA114" s="17">
        <f t="shared" si="3"/>
        <v>2400000</v>
      </c>
      <c r="AB114" s="86"/>
      <c r="AC114" s="120" t="s">
        <v>717</v>
      </c>
      <c r="AD114" s="104"/>
      <c r="AE114" s="19"/>
      <c r="AF114" s="19"/>
      <c r="AG114" s="19"/>
      <c r="AH114" s="19"/>
      <c r="AI114" s="19"/>
      <c r="AJ114" s="19"/>
      <c r="AK114" s="19"/>
    </row>
    <row r="115" spans="2:37" s="2" customFormat="1" ht="409.5" hidden="1" x14ac:dyDescent="0.2">
      <c r="B115" s="50" t="s">
        <v>562</v>
      </c>
      <c r="C115" s="11" t="s">
        <v>37</v>
      </c>
      <c r="D115" s="11" t="s">
        <v>697</v>
      </c>
      <c r="E115" s="11" t="s">
        <v>698</v>
      </c>
      <c r="F115" s="11" t="s">
        <v>106</v>
      </c>
      <c r="G115" s="11" t="s">
        <v>107</v>
      </c>
      <c r="H115" s="11" t="s">
        <v>42</v>
      </c>
      <c r="I115" s="11" t="s">
        <v>699</v>
      </c>
      <c r="J115" s="11" t="s">
        <v>45</v>
      </c>
      <c r="K115" s="11" t="s">
        <v>45</v>
      </c>
      <c r="L115" s="11" t="s">
        <v>45</v>
      </c>
      <c r="M115" s="11" t="s">
        <v>45</v>
      </c>
      <c r="N115" s="11" t="s">
        <v>109</v>
      </c>
      <c r="O115" s="11" t="s">
        <v>617</v>
      </c>
      <c r="P115" s="11" t="s">
        <v>618</v>
      </c>
      <c r="Q115" s="56" t="s">
        <v>721</v>
      </c>
      <c r="R115" s="13"/>
      <c r="S115" s="13"/>
      <c r="T115" s="13"/>
      <c r="U115" s="13"/>
      <c r="V115" s="56" t="s">
        <v>722</v>
      </c>
      <c r="W115" s="11" t="s">
        <v>723</v>
      </c>
      <c r="X115" s="11"/>
      <c r="Y115" s="15" t="s">
        <v>56</v>
      </c>
      <c r="Z115" s="16" t="s">
        <v>724</v>
      </c>
      <c r="AA115" s="17">
        <f t="shared" si="3"/>
        <v>0</v>
      </c>
      <c r="AB115" s="86"/>
      <c r="AC115" s="120" t="s">
        <v>725</v>
      </c>
      <c r="AD115" s="104"/>
      <c r="AE115" s="19"/>
      <c r="AF115" s="19"/>
      <c r="AG115" s="19"/>
      <c r="AH115" s="19"/>
      <c r="AI115" s="19"/>
      <c r="AJ115" s="19"/>
      <c r="AK115" s="19"/>
    </row>
    <row r="116" spans="2:37" s="2" customFormat="1" ht="409.5" hidden="1" x14ac:dyDescent="0.2">
      <c r="B116" s="50" t="s">
        <v>562</v>
      </c>
      <c r="C116" s="11" t="s">
        <v>37</v>
      </c>
      <c r="D116" s="11" t="s">
        <v>697</v>
      </c>
      <c r="E116" s="11" t="s">
        <v>698</v>
      </c>
      <c r="F116" s="11" t="s">
        <v>106</v>
      </c>
      <c r="G116" s="11" t="s">
        <v>107</v>
      </c>
      <c r="H116" s="11" t="s">
        <v>42</v>
      </c>
      <c r="I116" s="11" t="s">
        <v>699</v>
      </c>
      <c r="J116" s="11" t="s">
        <v>45</v>
      </c>
      <c r="K116" s="11" t="s">
        <v>45</v>
      </c>
      <c r="L116" s="11" t="s">
        <v>45</v>
      </c>
      <c r="M116" s="11" t="s">
        <v>45</v>
      </c>
      <c r="N116" s="11" t="s">
        <v>109</v>
      </c>
      <c r="O116" s="11" t="s">
        <v>617</v>
      </c>
      <c r="P116" s="11" t="s">
        <v>618</v>
      </c>
      <c r="Q116" s="56" t="s">
        <v>726</v>
      </c>
      <c r="R116" s="13"/>
      <c r="S116" s="13"/>
      <c r="T116" s="13"/>
      <c r="U116" s="13"/>
      <c r="V116" s="56" t="s">
        <v>727</v>
      </c>
      <c r="W116" s="11" t="s">
        <v>728</v>
      </c>
      <c r="X116" s="11"/>
      <c r="Y116" s="15" t="s">
        <v>56</v>
      </c>
      <c r="Z116" s="16" t="s">
        <v>729</v>
      </c>
      <c r="AA116" s="17">
        <f t="shared" si="3"/>
        <v>0</v>
      </c>
      <c r="AB116" s="86"/>
      <c r="AC116" s="180" t="s">
        <v>725</v>
      </c>
      <c r="AD116" s="104"/>
      <c r="AE116" s="19"/>
      <c r="AF116" s="19"/>
      <c r="AG116" s="19"/>
      <c r="AH116" s="19"/>
      <c r="AI116" s="19"/>
      <c r="AJ116" s="19"/>
      <c r="AK116" s="19"/>
    </row>
    <row r="117" spans="2:37" s="2" customFormat="1" ht="409.5" hidden="1" x14ac:dyDescent="0.25">
      <c r="B117" s="50" t="s">
        <v>562</v>
      </c>
      <c r="C117" s="11" t="s">
        <v>37</v>
      </c>
      <c r="D117" s="11" t="s">
        <v>697</v>
      </c>
      <c r="E117" s="11" t="s">
        <v>698</v>
      </c>
      <c r="F117" s="11" t="s">
        <v>106</v>
      </c>
      <c r="G117" s="11" t="s">
        <v>107</v>
      </c>
      <c r="H117" s="11" t="s">
        <v>42</v>
      </c>
      <c r="I117" s="11" t="s">
        <v>43</v>
      </c>
      <c r="J117" s="11" t="s">
        <v>45</v>
      </c>
      <c r="K117" s="11" t="s">
        <v>45</v>
      </c>
      <c r="L117" s="11" t="s">
        <v>45</v>
      </c>
      <c r="M117" s="11" t="s">
        <v>45</v>
      </c>
      <c r="N117" s="11" t="s">
        <v>109</v>
      </c>
      <c r="O117" s="11" t="s">
        <v>617</v>
      </c>
      <c r="P117" s="11" t="s">
        <v>618</v>
      </c>
      <c r="Q117" s="56" t="s">
        <v>730</v>
      </c>
      <c r="R117" s="13">
        <v>8.66</v>
      </c>
      <c r="S117" s="13">
        <v>8.44</v>
      </c>
      <c r="T117" s="13">
        <v>8.2200000000000006</v>
      </c>
      <c r="U117" s="13">
        <v>8</v>
      </c>
      <c r="V117" s="56">
        <v>8</v>
      </c>
      <c r="W117" s="11" t="s">
        <v>731</v>
      </c>
      <c r="X117" s="11"/>
      <c r="Y117" s="15" t="s">
        <v>56</v>
      </c>
      <c r="Z117" s="16" t="s">
        <v>732</v>
      </c>
      <c r="AA117" s="17">
        <f t="shared" si="3"/>
        <v>8.2200000000000006</v>
      </c>
      <c r="AB117" s="86"/>
      <c r="AC117" s="121" t="s">
        <v>650</v>
      </c>
      <c r="AD117" s="104"/>
      <c r="AE117" s="19"/>
      <c r="AF117" s="19"/>
      <c r="AG117" s="19"/>
      <c r="AH117" s="19"/>
      <c r="AI117" s="19"/>
      <c r="AJ117" s="19"/>
      <c r="AK117" s="19"/>
    </row>
    <row r="118" spans="2:37" s="2" customFormat="1" ht="89.25" hidden="1" customHeight="1" x14ac:dyDescent="0.2">
      <c r="B118" s="50" t="s">
        <v>562</v>
      </c>
      <c r="C118" s="11" t="s">
        <v>37</v>
      </c>
      <c r="D118" s="11" t="s">
        <v>697</v>
      </c>
      <c r="E118" s="11" t="s">
        <v>698</v>
      </c>
      <c r="F118" s="11" t="s">
        <v>106</v>
      </c>
      <c r="G118" s="11" t="s">
        <v>107</v>
      </c>
      <c r="H118" s="11" t="s">
        <v>42</v>
      </c>
      <c r="I118" s="11" t="s">
        <v>43</v>
      </c>
      <c r="J118" s="11" t="s">
        <v>45</v>
      </c>
      <c r="K118" s="11" t="s">
        <v>45</v>
      </c>
      <c r="L118" s="11" t="s">
        <v>45</v>
      </c>
      <c r="M118" s="11" t="s">
        <v>45</v>
      </c>
      <c r="N118" s="11" t="s">
        <v>109</v>
      </c>
      <c r="O118" s="11" t="s">
        <v>617</v>
      </c>
      <c r="P118" s="11" t="s">
        <v>618</v>
      </c>
      <c r="Q118" s="56" t="s">
        <v>733</v>
      </c>
      <c r="R118" s="13">
        <v>9.77</v>
      </c>
      <c r="S118" s="13">
        <v>9.51</v>
      </c>
      <c r="T118" s="13">
        <v>9.25</v>
      </c>
      <c r="U118" s="13">
        <v>9</v>
      </c>
      <c r="V118" s="56">
        <v>0.09</v>
      </c>
      <c r="W118" s="11" t="s">
        <v>734</v>
      </c>
      <c r="X118" s="11"/>
      <c r="Y118" s="15" t="s">
        <v>56</v>
      </c>
      <c r="Z118" s="16" t="s">
        <v>735</v>
      </c>
      <c r="AA118" s="17">
        <f t="shared" si="3"/>
        <v>9.25</v>
      </c>
      <c r="AB118" s="86"/>
      <c r="AC118" s="120" t="s">
        <v>736</v>
      </c>
      <c r="AD118" s="104"/>
      <c r="AE118" s="19"/>
      <c r="AF118" s="19"/>
      <c r="AG118" s="19"/>
      <c r="AH118" s="19"/>
      <c r="AI118" s="19"/>
      <c r="AJ118" s="19"/>
      <c r="AK118" s="19"/>
    </row>
    <row r="119" spans="2:37" s="2" customFormat="1" ht="89.25" hidden="1" customHeight="1" x14ac:dyDescent="0.2">
      <c r="B119" s="50" t="s">
        <v>562</v>
      </c>
      <c r="C119" s="11" t="s">
        <v>37</v>
      </c>
      <c r="D119" s="11" t="s">
        <v>697</v>
      </c>
      <c r="E119" s="11" t="s">
        <v>698</v>
      </c>
      <c r="F119" s="11" t="s">
        <v>106</v>
      </c>
      <c r="G119" s="11" t="s">
        <v>107</v>
      </c>
      <c r="H119" s="11" t="s">
        <v>42</v>
      </c>
      <c r="I119" s="11" t="s">
        <v>43</v>
      </c>
      <c r="J119" s="11" t="s">
        <v>45</v>
      </c>
      <c r="K119" s="11" t="s">
        <v>45</v>
      </c>
      <c r="L119" s="11" t="s">
        <v>45</v>
      </c>
      <c r="M119" s="11" t="s">
        <v>45</v>
      </c>
      <c r="N119" s="11" t="s">
        <v>109</v>
      </c>
      <c r="O119" s="11" t="s">
        <v>617</v>
      </c>
      <c r="P119" s="11" t="s">
        <v>618</v>
      </c>
      <c r="Q119" s="56" t="s">
        <v>737</v>
      </c>
      <c r="R119" s="13">
        <v>8.68</v>
      </c>
      <c r="S119" s="13">
        <v>8.4499999999999993</v>
      </c>
      <c r="T119" s="13">
        <v>8.2200000000000006</v>
      </c>
      <c r="U119" s="13">
        <v>8</v>
      </c>
      <c r="V119" s="56">
        <v>0.08</v>
      </c>
      <c r="W119" s="11" t="s">
        <v>738</v>
      </c>
      <c r="X119" s="11"/>
      <c r="Y119" s="15" t="s">
        <v>56</v>
      </c>
      <c r="Z119" s="16" t="s">
        <v>739</v>
      </c>
      <c r="AA119" s="17">
        <f t="shared" si="3"/>
        <v>8.2200000000000006</v>
      </c>
      <c r="AB119" s="86"/>
      <c r="AC119" s="120" t="s">
        <v>736</v>
      </c>
      <c r="AD119" s="104"/>
      <c r="AE119" s="19"/>
      <c r="AF119" s="19"/>
      <c r="AG119" s="19"/>
      <c r="AH119" s="19"/>
      <c r="AI119" s="19"/>
      <c r="AJ119" s="19"/>
      <c r="AK119" s="19"/>
    </row>
    <row r="120" spans="2:37" s="2" customFormat="1" ht="108" hidden="1" x14ac:dyDescent="0.2">
      <c r="B120" s="50" t="s">
        <v>562</v>
      </c>
      <c r="C120" s="11" t="s">
        <v>37</v>
      </c>
      <c r="D120" s="11" t="s">
        <v>697</v>
      </c>
      <c r="E120" s="11" t="s">
        <v>698</v>
      </c>
      <c r="F120" s="11" t="s">
        <v>106</v>
      </c>
      <c r="G120" s="11" t="s">
        <v>107</v>
      </c>
      <c r="H120" s="11" t="s">
        <v>42</v>
      </c>
      <c r="I120" s="11" t="s">
        <v>43</v>
      </c>
      <c r="J120" s="11" t="s">
        <v>45</v>
      </c>
      <c r="K120" s="11" t="s">
        <v>45</v>
      </c>
      <c r="L120" s="11" t="s">
        <v>45</v>
      </c>
      <c r="M120" s="11" t="s">
        <v>45</v>
      </c>
      <c r="N120" s="11" t="s">
        <v>109</v>
      </c>
      <c r="O120" s="11" t="s">
        <v>617</v>
      </c>
      <c r="P120" s="11" t="s">
        <v>740</v>
      </c>
      <c r="Q120" s="56" t="s">
        <v>741</v>
      </c>
      <c r="R120" s="13"/>
      <c r="S120" s="53">
        <v>1</v>
      </c>
      <c r="T120" s="13"/>
      <c r="U120" s="13"/>
      <c r="V120" s="56" t="s">
        <v>742</v>
      </c>
      <c r="W120" s="11" t="s">
        <v>743</v>
      </c>
      <c r="X120" s="11"/>
      <c r="Y120" s="15"/>
      <c r="Z120" s="16" t="s">
        <v>744</v>
      </c>
      <c r="AA120" s="17">
        <f t="shared" si="3"/>
        <v>0</v>
      </c>
      <c r="AB120" s="86"/>
      <c r="AC120" s="180" t="s">
        <v>745</v>
      </c>
      <c r="AD120" s="104"/>
      <c r="AE120" s="19"/>
      <c r="AF120" s="19"/>
      <c r="AG120" s="19"/>
      <c r="AH120" s="19"/>
      <c r="AI120" s="19"/>
      <c r="AJ120" s="19"/>
      <c r="AK120" s="19"/>
    </row>
    <row r="121" spans="2:37" s="2" customFormat="1" ht="132" hidden="1" x14ac:dyDescent="0.2">
      <c r="B121" s="50" t="s">
        <v>562</v>
      </c>
      <c r="C121" s="11" t="s">
        <v>37</v>
      </c>
      <c r="D121" s="11" t="s">
        <v>697</v>
      </c>
      <c r="E121" s="11" t="s">
        <v>698</v>
      </c>
      <c r="F121" s="11" t="s">
        <v>106</v>
      </c>
      <c r="G121" s="11" t="s">
        <v>107</v>
      </c>
      <c r="H121" s="11" t="s">
        <v>42</v>
      </c>
      <c r="I121" s="11" t="s">
        <v>43</v>
      </c>
      <c r="J121" s="11" t="s">
        <v>45</v>
      </c>
      <c r="K121" s="11" t="s">
        <v>45</v>
      </c>
      <c r="L121" s="11" t="s">
        <v>45</v>
      </c>
      <c r="M121" s="11" t="s">
        <v>45</v>
      </c>
      <c r="N121" s="11" t="s">
        <v>109</v>
      </c>
      <c r="O121" s="11" t="s">
        <v>617</v>
      </c>
      <c r="P121" s="11" t="s">
        <v>740</v>
      </c>
      <c r="Q121" s="56" t="s">
        <v>746</v>
      </c>
      <c r="R121" s="13"/>
      <c r="S121" s="53">
        <v>8</v>
      </c>
      <c r="T121" s="13"/>
      <c r="U121" s="13"/>
      <c r="V121" s="56" t="s">
        <v>747</v>
      </c>
      <c r="W121" s="11" t="s">
        <v>748</v>
      </c>
      <c r="X121" s="11"/>
      <c r="Y121" s="15"/>
      <c r="Z121" s="16" t="s">
        <v>749</v>
      </c>
      <c r="AA121" s="17">
        <f t="shared" si="3"/>
        <v>0</v>
      </c>
      <c r="AB121" s="86"/>
      <c r="AC121" s="180" t="s">
        <v>750</v>
      </c>
      <c r="AD121" s="104"/>
      <c r="AE121" s="19"/>
      <c r="AF121" s="19"/>
      <c r="AG121" s="19"/>
      <c r="AH121" s="19"/>
      <c r="AI121" s="19"/>
      <c r="AJ121" s="19"/>
      <c r="AK121" s="19"/>
    </row>
    <row r="122" spans="2:37" s="2" customFormat="1" ht="336" hidden="1" x14ac:dyDescent="0.2">
      <c r="B122" s="50" t="s">
        <v>562</v>
      </c>
      <c r="C122" s="11" t="s">
        <v>37</v>
      </c>
      <c r="D122" s="11" t="s">
        <v>697</v>
      </c>
      <c r="E122" s="11" t="s">
        <v>698</v>
      </c>
      <c r="F122" s="11" t="s">
        <v>106</v>
      </c>
      <c r="G122" s="11" t="s">
        <v>107</v>
      </c>
      <c r="H122" s="11" t="s">
        <v>42</v>
      </c>
      <c r="I122" s="11" t="s">
        <v>699</v>
      </c>
      <c r="J122" s="11" t="s">
        <v>45</v>
      </c>
      <c r="K122" s="11" t="s">
        <v>45</v>
      </c>
      <c r="L122" s="11" t="s">
        <v>45</v>
      </c>
      <c r="M122" s="11" t="s">
        <v>45</v>
      </c>
      <c r="N122" s="11" t="s">
        <v>109</v>
      </c>
      <c r="O122" s="11" t="s">
        <v>617</v>
      </c>
      <c r="P122" s="11" t="s">
        <v>618</v>
      </c>
      <c r="Q122" s="56" t="s">
        <v>751</v>
      </c>
      <c r="R122" s="13"/>
      <c r="S122" s="53">
        <v>6</v>
      </c>
      <c r="T122" s="13"/>
      <c r="U122" s="13"/>
      <c r="V122" s="56" t="s">
        <v>752</v>
      </c>
      <c r="W122" s="11" t="s">
        <v>753</v>
      </c>
      <c r="X122" s="11"/>
      <c r="Y122" s="15"/>
      <c r="Z122" s="16" t="s">
        <v>754</v>
      </c>
      <c r="AA122" s="17">
        <f t="shared" si="3"/>
        <v>0</v>
      </c>
      <c r="AB122" s="86"/>
      <c r="AC122" s="180" t="s">
        <v>755</v>
      </c>
      <c r="AD122" s="104"/>
      <c r="AE122" s="19"/>
      <c r="AF122" s="19"/>
      <c r="AG122" s="19"/>
      <c r="AH122" s="19"/>
      <c r="AI122" s="19"/>
      <c r="AJ122" s="19"/>
      <c r="AK122" s="19"/>
    </row>
    <row r="123" spans="2:37" s="2" customFormat="1" ht="348" hidden="1" x14ac:dyDescent="0.2">
      <c r="B123" s="50" t="s">
        <v>562</v>
      </c>
      <c r="C123" s="11" t="s">
        <v>37</v>
      </c>
      <c r="D123" s="11" t="s">
        <v>697</v>
      </c>
      <c r="E123" s="11" t="s">
        <v>698</v>
      </c>
      <c r="F123" s="11" t="s">
        <v>106</v>
      </c>
      <c r="G123" s="11" t="s">
        <v>107</v>
      </c>
      <c r="H123" s="11" t="s">
        <v>42</v>
      </c>
      <c r="I123" s="11" t="s">
        <v>699</v>
      </c>
      <c r="J123" s="11" t="s">
        <v>45</v>
      </c>
      <c r="K123" s="11" t="s">
        <v>45</v>
      </c>
      <c r="L123" s="11" t="s">
        <v>45</v>
      </c>
      <c r="M123" s="11" t="s">
        <v>45</v>
      </c>
      <c r="N123" s="11" t="s">
        <v>109</v>
      </c>
      <c r="O123" s="11" t="s">
        <v>617</v>
      </c>
      <c r="P123" s="11" t="s">
        <v>618</v>
      </c>
      <c r="Q123" s="56" t="s">
        <v>756</v>
      </c>
      <c r="R123" s="13"/>
      <c r="S123" s="13"/>
      <c r="T123" s="13"/>
      <c r="U123" s="13"/>
      <c r="V123" s="56" t="s">
        <v>757</v>
      </c>
      <c r="W123" s="11" t="s">
        <v>758</v>
      </c>
      <c r="X123" s="11"/>
      <c r="Y123" s="15"/>
      <c r="Z123" s="16" t="s">
        <v>759</v>
      </c>
      <c r="AA123" s="17">
        <f t="shared" si="3"/>
        <v>0</v>
      </c>
      <c r="AB123" s="86"/>
      <c r="AC123" s="180" t="s">
        <v>760</v>
      </c>
      <c r="AD123" s="104"/>
      <c r="AE123" s="19"/>
      <c r="AF123" s="19"/>
      <c r="AG123" s="19"/>
      <c r="AH123" s="19"/>
      <c r="AI123" s="19"/>
      <c r="AJ123" s="19"/>
      <c r="AK123" s="19"/>
    </row>
    <row r="124" spans="2:37" s="2" customFormat="1" ht="336" hidden="1" x14ac:dyDescent="0.2">
      <c r="B124" s="50" t="s">
        <v>562</v>
      </c>
      <c r="C124" s="11" t="s">
        <v>37</v>
      </c>
      <c r="D124" s="11" t="s">
        <v>697</v>
      </c>
      <c r="E124" s="11" t="s">
        <v>698</v>
      </c>
      <c r="F124" s="11" t="s">
        <v>106</v>
      </c>
      <c r="G124" s="11" t="s">
        <v>107</v>
      </c>
      <c r="H124" s="11" t="s">
        <v>42</v>
      </c>
      <c r="I124" s="11" t="s">
        <v>699</v>
      </c>
      <c r="J124" s="11" t="s">
        <v>45</v>
      </c>
      <c r="K124" s="11" t="s">
        <v>45</v>
      </c>
      <c r="L124" s="11" t="s">
        <v>45</v>
      </c>
      <c r="M124" s="11" t="s">
        <v>45</v>
      </c>
      <c r="N124" s="11" t="s">
        <v>109</v>
      </c>
      <c r="O124" s="11" t="s">
        <v>617</v>
      </c>
      <c r="P124" s="11" t="s">
        <v>618</v>
      </c>
      <c r="Q124" s="56" t="s">
        <v>761</v>
      </c>
      <c r="R124" s="13"/>
      <c r="S124" s="53">
        <v>24.4</v>
      </c>
      <c r="T124" s="13"/>
      <c r="U124" s="13"/>
      <c r="V124" s="56" t="s">
        <v>762</v>
      </c>
      <c r="W124" s="11" t="s">
        <v>763</v>
      </c>
      <c r="X124" s="11"/>
      <c r="Y124" s="15"/>
      <c r="Z124" s="16" t="s">
        <v>764</v>
      </c>
      <c r="AA124" s="17">
        <f t="shared" si="3"/>
        <v>0</v>
      </c>
      <c r="AB124" s="86"/>
      <c r="AC124" s="180" t="s">
        <v>755</v>
      </c>
      <c r="AD124" s="104"/>
      <c r="AE124" s="19"/>
      <c r="AF124" s="19"/>
      <c r="AG124" s="19"/>
      <c r="AH124" s="19"/>
      <c r="AI124" s="19"/>
      <c r="AJ124" s="19"/>
      <c r="AK124" s="19"/>
    </row>
    <row r="125" spans="2:37" s="2" customFormat="1" ht="409.5" hidden="1" x14ac:dyDescent="0.2">
      <c r="B125" s="50" t="s">
        <v>562</v>
      </c>
      <c r="C125" s="11" t="s">
        <v>37</v>
      </c>
      <c r="D125" s="11" t="s">
        <v>765</v>
      </c>
      <c r="E125" s="11" t="s">
        <v>766</v>
      </c>
      <c r="F125" s="11" t="s">
        <v>200</v>
      </c>
      <c r="G125" s="11" t="s">
        <v>107</v>
      </c>
      <c r="H125" s="11" t="s">
        <v>42</v>
      </c>
      <c r="I125" s="11" t="s">
        <v>43</v>
      </c>
      <c r="J125" s="11" t="s">
        <v>45</v>
      </c>
      <c r="K125" s="11" t="s">
        <v>45</v>
      </c>
      <c r="L125" s="11" t="s">
        <v>45</v>
      </c>
      <c r="M125" s="11" t="s">
        <v>45</v>
      </c>
      <c r="N125" s="11" t="s">
        <v>109</v>
      </c>
      <c r="O125" s="11" t="s">
        <v>617</v>
      </c>
      <c r="P125" s="11" t="s">
        <v>767</v>
      </c>
      <c r="Q125" s="59">
        <v>0.10970000000000001</v>
      </c>
      <c r="R125" s="13"/>
      <c r="S125" s="13"/>
      <c r="T125" s="13"/>
      <c r="U125" s="13"/>
      <c r="V125" s="56" t="s">
        <v>768</v>
      </c>
      <c r="W125" s="11" t="s">
        <v>769</v>
      </c>
      <c r="X125" s="11"/>
      <c r="Y125" s="15"/>
      <c r="Z125" s="16" t="s">
        <v>770</v>
      </c>
      <c r="AA125" s="17">
        <f t="shared" si="3"/>
        <v>0</v>
      </c>
      <c r="AB125" s="86"/>
      <c r="AC125" s="120" t="s">
        <v>771</v>
      </c>
      <c r="AD125" s="104"/>
      <c r="AE125" s="19"/>
      <c r="AF125" s="19"/>
      <c r="AG125" s="19"/>
      <c r="AH125" s="19"/>
      <c r="AI125" s="19"/>
      <c r="AJ125" s="19"/>
      <c r="AK125" s="19"/>
    </row>
    <row r="126" spans="2:37" s="2" customFormat="1" ht="168" hidden="1" x14ac:dyDescent="0.2">
      <c r="B126" s="50" t="s">
        <v>562</v>
      </c>
      <c r="C126" s="11" t="s">
        <v>37</v>
      </c>
      <c r="D126" s="11" t="s">
        <v>772</v>
      </c>
      <c r="E126" s="11" t="s">
        <v>773</v>
      </c>
      <c r="F126" s="11" t="s">
        <v>106</v>
      </c>
      <c r="G126" s="11" t="s">
        <v>107</v>
      </c>
      <c r="H126" s="11" t="s">
        <v>42</v>
      </c>
      <c r="I126" s="11" t="s">
        <v>43</v>
      </c>
      <c r="J126" s="11" t="s">
        <v>45</v>
      </c>
      <c r="K126" s="11" t="s">
        <v>45</v>
      </c>
      <c r="L126" s="11" t="s">
        <v>45</v>
      </c>
      <c r="M126" s="11" t="s">
        <v>45</v>
      </c>
      <c r="N126" s="11" t="s">
        <v>109</v>
      </c>
      <c r="O126" s="11" t="s">
        <v>617</v>
      </c>
      <c r="P126" s="11" t="s">
        <v>618</v>
      </c>
      <c r="Q126" s="56">
        <v>0.7</v>
      </c>
      <c r="R126" s="13">
        <v>72</v>
      </c>
      <c r="S126" s="13">
        <v>74</v>
      </c>
      <c r="T126" s="13">
        <v>77</v>
      </c>
      <c r="U126" s="13">
        <v>80</v>
      </c>
      <c r="V126" s="56">
        <v>0.8</v>
      </c>
      <c r="W126" s="11" t="s">
        <v>774</v>
      </c>
      <c r="X126" s="11"/>
      <c r="Y126" s="15" t="s">
        <v>56</v>
      </c>
      <c r="Z126" s="16" t="s">
        <v>775</v>
      </c>
      <c r="AA126" s="17">
        <f t="shared" si="3"/>
        <v>77</v>
      </c>
      <c r="AB126" s="86"/>
      <c r="AC126" s="120" t="s">
        <v>629</v>
      </c>
      <c r="AD126" s="104"/>
      <c r="AE126" s="19"/>
      <c r="AF126" s="19"/>
      <c r="AG126" s="19"/>
      <c r="AH126" s="19"/>
      <c r="AI126" s="19"/>
      <c r="AJ126" s="19"/>
      <c r="AK126" s="19"/>
    </row>
    <row r="127" spans="2:37" s="2" customFormat="1" ht="156" hidden="1" x14ac:dyDescent="0.2">
      <c r="B127" s="50" t="s">
        <v>562</v>
      </c>
      <c r="C127" s="11" t="s">
        <v>776</v>
      </c>
      <c r="D127" s="11" t="s">
        <v>777</v>
      </c>
      <c r="E127" s="11" t="s">
        <v>778</v>
      </c>
      <c r="F127" s="11" t="s">
        <v>200</v>
      </c>
      <c r="G127" s="11" t="s">
        <v>107</v>
      </c>
      <c r="H127" s="11" t="s">
        <v>605</v>
      </c>
      <c r="I127" s="11" t="s">
        <v>238</v>
      </c>
      <c r="J127" s="11" t="s">
        <v>45</v>
      </c>
      <c r="K127" s="11" t="s">
        <v>45</v>
      </c>
      <c r="L127" s="11" t="s">
        <v>45</v>
      </c>
      <c r="M127" s="11" t="s">
        <v>45</v>
      </c>
      <c r="N127" s="11" t="s">
        <v>109</v>
      </c>
      <c r="O127" s="11" t="s">
        <v>564</v>
      </c>
      <c r="P127" s="11" t="s">
        <v>600</v>
      </c>
      <c r="Q127" s="83" t="s">
        <v>779</v>
      </c>
      <c r="R127" s="13">
        <v>792999</v>
      </c>
      <c r="S127" s="13">
        <v>912999</v>
      </c>
      <c r="T127" s="13">
        <v>1032999</v>
      </c>
      <c r="U127" s="13">
        <v>1152999</v>
      </c>
      <c r="V127" s="14">
        <v>1152999</v>
      </c>
      <c r="W127" s="11" t="s">
        <v>780</v>
      </c>
      <c r="X127" s="11" t="s">
        <v>56</v>
      </c>
      <c r="Y127" s="15" t="s">
        <v>56</v>
      </c>
      <c r="Z127" s="60" t="s">
        <v>781</v>
      </c>
      <c r="AA127" s="17">
        <f t="shared" si="3"/>
        <v>1032999</v>
      </c>
      <c r="AB127" s="86"/>
      <c r="AC127" s="120" t="s">
        <v>782</v>
      </c>
      <c r="AD127" s="104"/>
      <c r="AE127" s="19"/>
      <c r="AF127" s="19"/>
      <c r="AG127" s="19"/>
      <c r="AH127" s="19"/>
      <c r="AI127" s="19"/>
      <c r="AJ127" s="19"/>
      <c r="AK127" s="19"/>
    </row>
    <row r="128" spans="2:37" s="2" customFormat="1" ht="409.5" hidden="1" x14ac:dyDescent="0.2">
      <c r="B128" s="50" t="s">
        <v>562</v>
      </c>
      <c r="C128" s="11" t="s">
        <v>783</v>
      </c>
      <c r="D128" s="11" t="s">
        <v>784</v>
      </c>
      <c r="E128" s="11" t="s">
        <v>785</v>
      </c>
      <c r="F128" s="11" t="s">
        <v>45</v>
      </c>
      <c r="G128" s="11" t="s">
        <v>45</v>
      </c>
      <c r="H128" s="11" t="s">
        <v>605</v>
      </c>
      <c r="I128" s="11" t="s">
        <v>531</v>
      </c>
      <c r="J128" s="11" t="s">
        <v>45</v>
      </c>
      <c r="K128" s="11" t="s">
        <v>45</v>
      </c>
      <c r="L128" s="11" t="s">
        <v>45</v>
      </c>
      <c r="M128" s="11" t="s">
        <v>45</v>
      </c>
      <c r="N128" s="11" t="s">
        <v>109</v>
      </c>
      <c r="O128" s="11" t="s">
        <v>564</v>
      </c>
      <c r="P128" s="11" t="s">
        <v>600</v>
      </c>
      <c r="Q128" s="45" t="s">
        <v>786</v>
      </c>
      <c r="R128" s="13">
        <v>0.05</v>
      </c>
      <c r="S128" s="13">
        <v>4.95</v>
      </c>
      <c r="T128" s="13">
        <v>5</v>
      </c>
      <c r="U128" s="13">
        <v>5</v>
      </c>
      <c r="V128" s="45">
        <v>0.15</v>
      </c>
      <c r="W128" s="11" t="s">
        <v>787</v>
      </c>
      <c r="X128" s="11" t="s">
        <v>56</v>
      </c>
      <c r="Y128" s="15" t="s">
        <v>56</v>
      </c>
      <c r="Z128" s="16" t="s">
        <v>788</v>
      </c>
      <c r="AA128" s="17">
        <f t="shared" si="3"/>
        <v>5</v>
      </c>
      <c r="AB128" s="86"/>
      <c r="AC128" s="120" t="s">
        <v>789</v>
      </c>
      <c r="AD128" s="104"/>
      <c r="AE128" s="19"/>
      <c r="AF128" s="19"/>
      <c r="AG128" s="19"/>
      <c r="AH128" s="19"/>
      <c r="AI128" s="19"/>
      <c r="AJ128" s="19"/>
      <c r="AK128" s="19"/>
    </row>
    <row r="129" spans="2:37" s="2" customFormat="1" ht="228" hidden="1" x14ac:dyDescent="0.2">
      <c r="B129" s="50" t="s">
        <v>562</v>
      </c>
      <c r="C129" s="11" t="s">
        <v>790</v>
      </c>
      <c r="D129" s="11" t="s">
        <v>791</v>
      </c>
      <c r="E129" s="11" t="s">
        <v>792</v>
      </c>
      <c r="F129" s="11" t="s">
        <v>106</v>
      </c>
      <c r="G129" s="11" t="s">
        <v>107</v>
      </c>
      <c r="H129" s="11" t="s">
        <v>42</v>
      </c>
      <c r="I129" s="11" t="s">
        <v>523</v>
      </c>
      <c r="J129" s="11" t="s">
        <v>45</v>
      </c>
      <c r="K129" s="11" t="s">
        <v>45</v>
      </c>
      <c r="L129" s="11" t="s">
        <v>45</v>
      </c>
      <c r="M129" s="11" t="s">
        <v>45</v>
      </c>
      <c r="N129" s="11" t="s">
        <v>109</v>
      </c>
      <c r="O129" s="11" t="s">
        <v>617</v>
      </c>
      <c r="P129" s="11" t="s">
        <v>618</v>
      </c>
      <c r="Q129" s="45" t="s">
        <v>793</v>
      </c>
      <c r="R129" s="13">
        <v>17.399999999999999</v>
      </c>
      <c r="S129" s="13">
        <v>15.2</v>
      </c>
      <c r="T129" s="13">
        <v>15.2</v>
      </c>
      <c r="U129" s="13">
        <v>15.2</v>
      </c>
      <c r="V129" s="56">
        <v>0.152</v>
      </c>
      <c r="W129" s="11" t="s">
        <v>794</v>
      </c>
      <c r="X129" s="11"/>
      <c r="Y129" s="15" t="s">
        <v>56</v>
      </c>
      <c r="Z129" s="16" t="s">
        <v>795</v>
      </c>
      <c r="AA129" s="17">
        <f t="shared" si="3"/>
        <v>15.2</v>
      </c>
      <c r="AB129" s="86"/>
      <c r="AC129" s="120" t="s">
        <v>796</v>
      </c>
      <c r="AD129" s="104"/>
      <c r="AE129" s="19"/>
      <c r="AF129" s="19"/>
      <c r="AG129" s="19"/>
      <c r="AH129" s="19"/>
      <c r="AI129" s="19"/>
      <c r="AJ129" s="19"/>
      <c r="AK129" s="19"/>
    </row>
    <row r="130" spans="2:37" s="2" customFormat="1" ht="300" hidden="1" x14ac:dyDescent="0.2">
      <c r="B130" s="50" t="s">
        <v>562</v>
      </c>
      <c r="C130" s="11" t="s">
        <v>790</v>
      </c>
      <c r="D130" s="11" t="s">
        <v>791</v>
      </c>
      <c r="E130" s="11" t="s">
        <v>792</v>
      </c>
      <c r="F130" s="11" t="s">
        <v>106</v>
      </c>
      <c r="G130" s="11" t="s">
        <v>107</v>
      </c>
      <c r="H130" s="11" t="s">
        <v>42</v>
      </c>
      <c r="I130" s="11" t="s">
        <v>523</v>
      </c>
      <c r="J130" s="11" t="s">
        <v>45</v>
      </c>
      <c r="K130" s="11" t="s">
        <v>45</v>
      </c>
      <c r="L130" s="11" t="s">
        <v>45</v>
      </c>
      <c r="M130" s="11" t="s">
        <v>45</v>
      </c>
      <c r="N130" s="11" t="s">
        <v>109</v>
      </c>
      <c r="O130" s="11" t="s">
        <v>617</v>
      </c>
      <c r="P130" s="11" t="s">
        <v>618</v>
      </c>
      <c r="Q130" s="20">
        <v>61</v>
      </c>
      <c r="R130" s="13">
        <v>59</v>
      </c>
      <c r="S130" s="13">
        <v>58</v>
      </c>
      <c r="T130" s="13">
        <v>57</v>
      </c>
      <c r="U130" s="13">
        <v>56</v>
      </c>
      <c r="V130" s="42">
        <v>56</v>
      </c>
      <c r="W130" s="11" t="s">
        <v>797</v>
      </c>
      <c r="X130" s="11"/>
      <c r="Y130" s="15" t="s">
        <v>56</v>
      </c>
      <c r="Z130" s="16" t="s">
        <v>798</v>
      </c>
      <c r="AA130" s="17">
        <f t="shared" si="3"/>
        <v>57</v>
      </c>
      <c r="AB130" s="86"/>
      <c r="AC130" s="120" t="s">
        <v>799</v>
      </c>
      <c r="AD130" s="104"/>
      <c r="AE130" s="19"/>
      <c r="AF130" s="19"/>
      <c r="AG130" s="19"/>
      <c r="AH130" s="19"/>
      <c r="AI130" s="19"/>
      <c r="AJ130" s="19"/>
      <c r="AK130" s="19"/>
    </row>
    <row r="131" spans="2:37" s="2" customFormat="1" ht="228" hidden="1" x14ac:dyDescent="0.2">
      <c r="B131" s="50" t="s">
        <v>562</v>
      </c>
      <c r="C131" s="11" t="s">
        <v>790</v>
      </c>
      <c r="D131" s="11" t="s">
        <v>791</v>
      </c>
      <c r="E131" s="11" t="s">
        <v>792</v>
      </c>
      <c r="F131" s="11" t="s">
        <v>106</v>
      </c>
      <c r="G131" s="11" t="s">
        <v>107</v>
      </c>
      <c r="H131" s="11" t="s">
        <v>42</v>
      </c>
      <c r="I131" s="11" t="s">
        <v>523</v>
      </c>
      <c r="J131" s="11" t="s">
        <v>45</v>
      </c>
      <c r="K131" s="11" t="s">
        <v>45</v>
      </c>
      <c r="L131" s="11" t="s">
        <v>45</v>
      </c>
      <c r="M131" s="11" t="s">
        <v>45</v>
      </c>
      <c r="N131" s="11" t="s">
        <v>109</v>
      </c>
      <c r="O131" s="11" t="s">
        <v>617</v>
      </c>
      <c r="P131" s="11" t="s">
        <v>618</v>
      </c>
      <c r="Q131" s="20" t="s">
        <v>800</v>
      </c>
      <c r="R131" s="13">
        <v>2.5</v>
      </c>
      <c r="S131" s="13">
        <v>2.2999999999999998</v>
      </c>
      <c r="T131" s="13">
        <v>2.1</v>
      </c>
      <c r="U131" s="13">
        <v>2</v>
      </c>
      <c r="V131" s="42">
        <v>2</v>
      </c>
      <c r="W131" s="11" t="s">
        <v>801</v>
      </c>
      <c r="X131" s="11"/>
      <c r="Y131" s="15" t="s">
        <v>56</v>
      </c>
      <c r="Z131" s="16" t="s">
        <v>802</v>
      </c>
      <c r="AA131" s="17">
        <f t="shared" si="3"/>
        <v>2.1</v>
      </c>
      <c r="AB131" s="86"/>
      <c r="AC131" s="120" t="s">
        <v>803</v>
      </c>
      <c r="AD131" s="104"/>
      <c r="AE131" s="19"/>
      <c r="AF131" s="19"/>
      <c r="AG131" s="19"/>
      <c r="AH131" s="19"/>
      <c r="AI131" s="19"/>
      <c r="AJ131" s="19"/>
      <c r="AK131" s="19"/>
    </row>
    <row r="132" spans="2:37" s="2" customFormat="1" ht="300" hidden="1" x14ac:dyDescent="0.2">
      <c r="B132" s="50" t="s">
        <v>562</v>
      </c>
      <c r="C132" s="11" t="s">
        <v>790</v>
      </c>
      <c r="D132" s="11" t="s">
        <v>791</v>
      </c>
      <c r="E132" s="11" t="s">
        <v>792</v>
      </c>
      <c r="F132" s="11" t="s">
        <v>106</v>
      </c>
      <c r="G132" s="11" t="s">
        <v>107</v>
      </c>
      <c r="H132" s="11" t="s">
        <v>42</v>
      </c>
      <c r="I132" s="11" t="s">
        <v>523</v>
      </c>
      <c r="J132" s="11" t="s">
        <v>45</v>
      </c>
      <c r="K132" s="11" t="s">
        <v>45</v>
      </c>
      <c r="L132" s="11" t="s">
        <v>45</v>
      </c>
      <c r="M132" s="11" t="s">
        <v>45</v>
      </c>
      <c r="N132" s="11" t="s">
        <v>109</v>
      </c>
      <c r="O132" s="11" t="s">
        <v>617</v>
      </c>
      <c r="P132" s="11" t="s">
        <v>618</v>
      </c>
      <c r="Q132" s="45" t="s">
        <v>804</v>
      </c>
      <c r="R132" s="61">
        <v>17</v>
      </c>
      <c r="S132" s="61">
        <v>16</v>
      </c>
      <c r="T132" s="61">
        <v>15</v>
      </c>
      <c r="U132" s="61">
        <v>14</v>
      </c>
      <c r="V132" s="45">
        <v>0.14000000000000001</v>
      </c>
      <c r="W132" s="11" t="s">
        <v>805</v>
      </c>
      <c r="X132" s="11"/>
      <c r="Y132" s="15" t="s">
        <v>56</v>
      </c>
      <c r="Z132" s="16" t="s">
        <v>806</v>
      </c>
      <c r="AA132" s="17">
        <f t="shared" si="3"/>
        <v>15</v>
      </c>
      <c r="AB132" s="86"/>
      <c r="AC132" s="120" t="s">
        <v>807</v>
      </c>
      <c r="AD132" s="104"/>
      <c r="AE132" s="19"/>
      <c r="AF132" s="19"/>
      <c r="AG132" s="19"/>
      <c r="AH132" s="19"/>
      <c r="AI132" s="19"/>
      <c r="AJ132" s="19"/>
      <c r="AK132" s="19"/>
    </row>
    <row r="133" spans="2:37" s="2" customFormat="1" ht="216" hidden="1" x14ac:dyDescent="0.2">
      <c r="B133" s="50" t="s">
        <v>562</v>
      </c>
      <c r="C133" s="11" t="s">
        <v>790</v>
      </c>
      <c r="D133" s="11" t="s">
        <v>791</v>
      </c>
      <c r="E133" s="11" t="s">
        <v>792</v>
      </c>
      <c r="F133" s="11" t="s">
        <v>106</v>
      </c>
      <c r="G133" s="11" t="s">
        <v>107</v>
      </c>
      <c r="H133" s="11" t="s">
        <v>42</v>
      </c>
      <c r="I133" s="11" t="s">
        <v>523</v>
      </c>
      <c r="J133" s="11" t="s">
        <v>45</v>
      </c>
      <c r="K133" s="11" t="s">
        <v>45</v>
      </c>
      <c r="L133" s="11" t="s">
        <v>45</v>
      </c>
      <c r="M133" s="11" t="s">
        <v>45</v>
      </c>
      <c r="N133" s="11" t="s">
        <v>109</v>
      </c>
      <c r="O133" s="11" t="s">
        <v>617</v>
      </c>
      <c r="P133" s="11" t="s">
        <v>618</v>
      </c>
      <c r="Q133" s="45" t="s">
        <v>808</v>
      </c>
      <c r="R133" s="49"/>
      <c r="S133" s="62">
        <v>0.126</v>
      </c>
      <c r="T133" s="49"/>
      <c r="U133" s="49"/>
      <c r="V133" s="56" t="s">
        <v>809</v>
      </c>
      <c r="W133" s="11" t="s">
        <v>810</v>
      </c>
      <c r="X133" s="11"/>
      <c r="Y133" s="15"/>
      <c r="Z133" s="16" t="s">
        <v>811</v>
      </c>
      <c r="AA133" s="17">
        <f t="shared" si="3"/>
        <v>0</v>
      </c>
      <c r="AB133" s="86"/>
      <c r="AC133" s="120" t="s">
        <v>812</v>
      </c>
      <c r="AD133" s="104"/>
      <c r="AE133" s="19"/>
      <c r="AF133" s="19"/>
      <c r="AG133" s="19"/>
      <c r="AH133" s="19"/>
      <c r="AI133" s="19"/>
      <c r="AJ133" s="19"/>
      <c r="AK133" s="19"/>
    </row>
    <row r="134" spans="2:37" s="2" customFormat="1" ht="120" hidden="1" x14ac:dyDescent="0.2">
      <c r="B134" s="50" t="s">
        <v>562</v>
      </c>
      <c r="C134" s="11" t="s">
        <v>790</v>
      </c>
      <c r="D134" s="11" t="s">
        <v>813</v>
      </c>
      <c r="E134" s="11" t="s">
        <v>814</v>
      </c>
      <c r="F134" s="11" t="s">
        <v>106</v>
      </c>
      <c r="G134" s="11" t="s">
        <v>107</v>
      </c>
      <c r="H134" s="11" t="s">
        <v>42</v>
      </c>
      <c r="I134" s="11" t="s">
        <v>523</v>
      </c>
      <c r="J134" s="11" t="s">
        <v>45</v>
      </c>
      <c r="K134" s="11" t="s">
        <v>45</v>
      </c>
      <c r="L134" s="11" t="s">
        <v>45</v>
      </c>
      <c r="M134" s="11" t="s">
        <v>45</v>
      </c>
      <c r="N134" s="11" t="s">
        <v>109</v>
      </c>
      <c r="O134" s="11" t="s">
        <v>564</v>
      </c>
      <c r="P134" s="11" t="s">
        <v>600</v>
      </c>
      <c r="Q134" s="45" t="s">
        <v>815</v>
      </c>
      <c r="R134" s="61">
        <v>55</v>
      </c>
      <c r="S134" s="61">
        <v>60</v>
      </c>
      <c r="T134" s="61">
        <v>65</v>
      </c>
      <c r="U134" s="61">
        <v>70</v>
      </c>
      <c r="V134" s="56">
        <v>0.7</v>
      </c>
      <c r="W134" s="11" t="s">
        <v>816</v>
      </c>
      <c r="X134" s="11"/>
      <c r="Y134" s="15" t="s">
        <v>56</v>
      </c>
      <c r="Z134" s="16" t="s">
        <v>817</v>
      </c>
      <c r="AA134" s="17">
        <f t="shared" si="3"/>
        <v>65</v>
      </c>
      <c r="AB134" s="86"/>
      <c r="AC134" s="120" t="s">
        <v>818</v>
      </c>
      <c r="AD134" s="104"/>
      <c r="AE134" s="19"/>
      <c r="AF134" s="19"/>
      <c r="AG134" s="19"/>
      <c r="AH134" s="19"/>
      <c r="AI134" s="19"/>
      <c r="AJ134" s="19"/>
      <c r="AK134" s="19"/>
    </row>
    <row r="135" spans="2:37" s="2" customFormat="1" ht="144" hidden="1" x14ac:dyDescent="0.2">
      <c r="B135" s="50" t="s">
        <v>562</v>
      </c>
      <c r="C135" s="11" t="s">
        <v>790</v>
      </c>
      <c r="D135" s="11" t="s">
        <v>813</v>
      </c>
      <c r="E135" s="11" t="s">
        <v>814</v>
      </c>
      <c r="F135" s="11" t="s">
        <v>106</v>
      </c>
      <c r="G135" s="11" t="s">
        <v>107</v>
      </c>
      <c r="H135" s="11" t="s">
        <v>42</v>
      </c>
      <c r="I135" s="11" t="s">
        <v>523</v>
      </c>
      <c r="J135" s="11" t="s">
        <v>45</v>
      </c>
      <c r="K135" s="11" t="s">
        <v>45</v>
      </c>
      <c r="L135" s="11" t="s">
        <v>45</v>
      </c>
      <c r="M135" s="11" t="s">
        <v>45</v>
      </c>
      <c r="N135" s="11" t="s">
        <v>109</v>
      </c>
      <c r="O135" s="11" t="s">
        <v>564</v>
      </c>
      <c r="P135" s="11" t="s">
        <v>600</v>
      </c>
      <c r="Q135" s="20">
        <v>75</v>
      </c>
      <c r="R135" s="13">
        <v>80</v>
      </c>
      <c r="S135" s="13">
        <v>85</v>
      </c>
      <c r="T135" s="13">
        <v>90</v>
      </c>
      <c r="U135" s="13">
        <v>100</v>
      </c>
      <c r="V135" s="14">
        <v>100</v>
      </c>
      <c r="W135" s="11" t="s">
        <v>819</v>
      </c>
      <c r="X135" s="11"/>
      <c r="Y135" s="15" t="s">
        <v>56</v>
      </c>
      <c r="Z135" s="16" t="s">
        <v>820</v>
      </c>
      <c r="AA135" s="17">
        <f t="shared" si="3"/>
        <v>90</v>
      </c>
      <c r="AB135" s="86"/>
      <c r="AC135" s="120" t="s">
        <v>821</v>
      </c>
      <c r="AD135" s="104"/>
      <c r="AE135" s="19"/>
      <c r="AF135" s="19"/>
      <c r="AG135" s="19"/>
      <c r="AH135" s="19"/>
      <c r="AI135" s="19"/>
      <c r="AJ135" s="19"/>
      <c r="AK135" s="19"/>
    </row>
    <row r="136" spans="2:37" s="2" customFormat="1" ht="127.5" hidden="1" x14ac:dyDescent="0.2">
      <c r="B136" s="50" t="s">
        <v>562</v>
      </c>
      <c r="C136" s="11" t="s">
        <v>790</v>
      </c>
      <c r="D136" s="11" t="s">
        <v>822</v>
      </c>
      <c r="E136" s="11" t="s">
        <v>823</v>
      </c>
      <c r="F136" s="11" t="s">
        <v>200</v>
      </c>
      <c r="G136" s="11" t="s">
        <v>107</v>
      </c>
      <c r="H136" s="11" t="s">
        <v>42</v>
      </c>
      <c r="I136" s="11" t="s">
        <v>523</v>
      </c>
      <c r="J136" s="11" t="s">
        <v>45</v>
      </c>
      <c r="K136" s="11" t="s">
        <v>45</v>
      </c>
      <c r="L136" s="11" t="s">
        <v>45</v>
      </c>
      <c r="M136" s="11" t="s">
        <v>45</v>
      </c>
      <c r="N136" s="11" t="s">
        <v>109</v>
      </c>
      <c r="O136" s="11" t="s">
        <v>564</v>
      </c>
      <c r="P136" s="11" t="s">
        <v>655</v>
      </c>
      <c r="Q136" s="20">
        <v>0</v>
      </c>
      <c r="R136" s="13">
        <v>0</v>
      </c>
      <c r="S136" s="13">
        <v>8</v>
      </c>
      <c r="T136" s="13">
        <v>16</v>
      </c>
      <c r="U136" s="13">
        <v>24</v>
      </c>
      <c r="V136" s="14">
        <v>24</v>
      </c>
      <c r="W136" s="11" t="s">
        <v>824</v>
      </c>
      <c r="X136" s="11"/>
      <c r="Y136" s="15" t="s">
        <v>56</v>
      </c>
      <c r="Z136" s="16" t="s">
        <v>825</v>
      </c>
      <c r="AA136" s="17">
        <f t="shared" si="3"/>
        <v>16</v>
      </c>
      <c r="AB136" s="86"/>
      <c r="AC136" s="120" t="s">
        <v>826</v>
      </c>
      <c r="AD136" s="104"/>
      <c r="AE136" s="19"/>
      <c r="AF136" s="19"/>
      <c r="AG136" s="19"/>
      <c r="AH136" s="19"/>
      <c r="AI136" s="19"/>
      <c r="AJ136" s="19"/>
      <c r="AK136" s="19"/>
    </row>
    <row r="137" spans="2:37" s="2" customFormat="1" ht="156" hidden="1" x14ac:dyDescent="0.2">
      <c r="B137" s="50" t="s">
        <v>562</v>
      </c>
      <c r="C137" s="11" t="s">
        <v>827</v>
      </c>
      <c r="D137" s="11" t="s">
        <v>828</v>
      </c>
      <c r="E137" s="11" t="s">
        <v>829</v>
      </c>
      <c r="F137" s="11" t="s">
        <v>200</v>
      </c>
      <c r="G137" s="11" t="s">
        <v>107</v>
      </c>
      <c r="H137" s="11" t="s">
        <v>42</v>
      </c>
      <c r="I137" s="11" t="s">
        <v>45</v>
      </c>
      <c r="J137" s="11" t="s">
        <v>45</v>
      </c>
      <c r="K137" s="11" t="s">
        <v>45</v>
      </c>
      <c r="L137" s="11" t="s">
        <v>45</v>
      </c>
      <c r="M137" s="11" t="s">
        <v>45</v>
      </c>
      <c r="N137" s="11" t="s">
        <v>109</v>
      </c>
      <c r="O137" s="11" t="s">
        <v>564</v>
      </c>
      <c r="P137" s="11" t="s">
        <v>600</v>
      </c>
      <c r="Q137" s="20">
        <v>0</v>
      </c>
      <c r="R137" s="13">
        <v>0.2</v>
      </c>
      <c r="S137" s="13">
        <v>0.4</v>
      </c>
      <c r="T137" s="13">
        <v>0.7</v>
      </c>
      <c r="U137" s="13">
        <v>1</v>
      </c>
      <c r="V137" s="14">
        <v>1</v>
      </c>
      <c r="W137" s="11" t="s">
        <v>830</v>
      </c>
      <c r="X137" s="11" t="s">
        <v>56</v>
      </c>
      <c r="Y137" s="15" t="s">
        <v>56</v>
      </c>
      <c r="Z137" s="16" t="s">
        <v>831</v>
      </c>
      <c r="AA137" s="17">
        <f t="shared" si="3"/>
        <v>0.7</v>
      </c>
      <c r="AB137" s="92">
        <v>0.15</v>
      </c>
      <c r="AC137" s="120" t="s">
        <v>832</v>
      </c>
      <c r="AD137" s="104"/>
      <c r="AE137" s="19"/>
      <c r="AF137" s="19"/>
      <c r="AG137" s="19"/>
      <c r="AH137" s="19"/>
      <c r="AI137" s="19"/>
      <c r="AJ137" s="19"/>
      <c r="AK137" s="19"/>
    </row>
    <row r="138" spans="2:37" s="2" customFormat="1" ht="156" hidden="1" x14ac:dyDescent="0.2">
      <c r="B138" s="50" t="s">
        <v>562</v>
      </c>
      <c r="C138" s="11" t="s">
        <v>827</v>
      </c>
      <c r="D138" s="11" t="s">
        <v>828</v>
      </c>
      <c r="E138" s="11" t="s">
        <v>833</v>
      </c>
      <c r="F138" s="11" t="s">
        <v>200</v>
      </c>
      <c r="G138" s="11" t="s">
        <v>107</v>
      </c>
      <c r="H138" s="11" t="s">
        <v>42</v>
      </c>
      <c r="I138" s="11" t="s">
        <v>45</v>
      </c>
      <c r="J138" s="11" t="s">
        <v>45</v>
      </c>
      <c r="K138" s="11" t="s">
        <v>45</v>
      </c>
      <c r="L138" s="11" t="s">
        <v>45</v>
      </c>
      <c r="M138" s="11" t="s">
        <v>45</v>
      </c>
      <c r="N138" s="11" t="s">
        <v>109</v>
      </c>
      <c r="O138" s="11" t="s">
        <v>564</v>
      </c>
      <c r="P138" s="11" t="s">
        <v>600</v>
      </c>
      <c r="Q138" s="20">
        <v>0</v>
      </c>
      <c r="R138" s="13">
        <v>11</v>
      </c>
      <c r="S138" s="13">
        <v>11</v>
      </c>
      <c r="T138" s="13">
        <v>11</v>
      </c>
      <c r="U138" s="13">
        <v>11</v>
      </c>
      <c r="V138" s="14">
        <v>44</v>
      </c>
      <c r="W138" s="11" t="s">
        <v>834</v>
      </c>
      <c r="X138" s="11" t="s">
        <v>56</v>
      </c>
      <c r="Y138" s="15" t="s">
        <v>56</v>
      </c>
      <c r="Z138" s="16" t="s">
        <v>835</v>
      </c>
      <c r="AA138" s="17">
        <f t="shared" si="3"/>
        <v>11</v>
      </c>
      <c r="AB138" s="86"/>
      <c r="AC138" s="120" t="s">
        <v>832</v>
      </c>
      <c r="AD138" s="104"/>
      <c r="AE138" s="19"/>
      <c r="AF138" s="19"/>
      <c r="AG138" s="19"/>
      <c r="AH138" s="19"/>
      <c r="AI138" s="19"/>
      <c r="AJ138" s="19"/>
      <c r="AK138" s="19"/>
    </row>
    <row r="139" spans="2:37" s="2" customFormat="1" ht="144" hidden="1" x14ac:dyDescent="0.2">
      <c r="B139" s="50" t="s">
        <v>562</v>
      </c>
      <c r="C139" s="11" t="s">
        <v>827</v>
      </c>
      <c r="D139" s="11" t="s">
        <v>828</v>
      </c>
      <c r="E139" s="11" t="s">
        <v>829</v>
      </c>
      <c r="F139" s="11" t="s">
        <v>200</v>
      </c>
      <c r="G139" s="11" t="s">
        <v>107</v>
      </c>
      <c r="H139" s="11" t="s">
        <v>42</v>
      </c>
      <c r="I139" s="11" t="s">
        <v>45</v>
      </c>
      <c r="J139" s="11" t="s">
        <v>45</v>
      </c>
      <c r="K139" s="11" t="s">
        <v>45</v>
      </c>
      <c r="L139" s="11" t="s">
        <v>45</v>
      </c>
      <c r="M139" s="11" t="s">
        <v>45</v>
      </c>
      <c r="N139" s="11" t="s">
        <v>109</v>
      </c>
      <c r="O139" s="11" t="s">
        <v>564</v>
      </c>
      <c r="P139" s="11" t="s">
        <v>600</v>
      </c>
      <c r="Q139" s="20">
        <v>0</v>
      </c>
      <c r="R139" s="13">
        <v>0</v>
      </c>
      <c r="S139" s="13">
        <v>0</v>
      </c>
      <c r="T139" s="13">
        <v>0</v>
      </c>
      <c r="U139" s="13">
        <v>4</v>
      </c>
      <c r="V139" s="14">
        <v>4</v>
      </c>
      <c r="W139" s="11" t="s">
        <v>836</v>
      </c>
      <c r="X139" s="11" t="s">
        <v>56</v>
      </c>
      <c r="Y139" s="15" t="s">
        <v>56</v>
      </c>
      <c r="Z139" s="16" t="s">
        <v>837</v>
      </c>
      <c r="AA139" s="17">
        <f t="shared" si="3"/>
        <v>0</v>
      </c>
      <c r="AB139" s="86"/>
      <c r="AC139" s="191" t="s">
        <v>838</v>
      </c>
      <c r="AD139" s="104"/>
      <c r="AE139" s="19"/>
      <c r="AF139" s="19"/>
      <c r="AG139" s="19"/>
      <c r="AH139" s="19"/>
      <c r="AI139" s="19"/>
      <c r="AJ139" s="19"/>
      <c r="AK139" s="19"/>
    </row>
    <row r="140" spans="2:37" s="2" customFormat="1" ht="87" hidden="1" customHeight="1" x14ac:dyDescent="0.2">
      <c r="B140" s="50" t="s">
        <v>562</v>
      </c>
      <c r="C140" s="11" t="s">
        <v>827</v>
      </c>
      <c r="D140" s="11" t="s">
        <v>828</v>
      </c>
      <c r="E140" s="11" t="s">
        <v>829</v>
      </c>
      <c r="F140" s="11" t="s">
        <v>200</v>
      </c>
      <c r="G140" s="11" t="s">
        <v>107</v>
      </c>
      <c r="H140" s="11" t="s">
        <v>42</v>
      </c>
      <c r="I140" s="11" t="s">
        <v>45</v>
      </c>
      <c r="J140" s="11" t="s">
        <v>45</v>
      </c>
      <c r="K140" s="11" t="s">
        <v>45</v>
      </c>
      <c r="L140" s="11" t="s">
        <v>45</v>
      </c>
      <c r="M140" s="11" t="s">
        <v>45</v>
      </c>
      <c r="N140" s="11" t="s">
        <v>109</v>
      </c>
      <c r="O140" s="11" t="s">
        <v>564</v>
      </c>
      <c r="P140" s="11" t="s">
        <v>600</v>
      </c>
      <c r="Q140" s="20">
        <v>0</v>
      </c>
      <c r="R140" s="13">
        <v>0</v>
      </c>
      <c r="S140" s="13">
        <v>27.28</v>
      </c>
      <c r="T140" s="13">
        <v>36.36</v>
      </c>
      <c r="U140" s="13">
        <v>36.36</v>
      </c>
      <c r="V140" s="14">
        <v>100</v>
      </c>
      <c r="W140" s="11" t="s">
        <v>839</v>
      </c>
      <c r="X140" s="11" t="s">
        <v>56</v>
      </c>
      <c r="Y140" s="15" t="s">
        <v>56</v>
      </c>
      <c r="Z140" s="16" t="s">
        <v>840</v>
      </c>
      <c r="AA140" s="17">
        <f t="shared" si="3"/>
        <v>36.36</v>
      </c>
      <c r="AB140" s="86"/>
      <c r="AC140" s="120" t="s">
        <v>841</v>
      </c>
      <c r="AD140" s="104"/>
      <c r="AE140" s="19"/>
      <c r="AF140" s="19"/>
      <c r="AG140" s="19"/>
      <c r="AH140" s="19"/>
      <c r="AI140" s="19"/>
      <c r="AJ140" s="19"/>
      <c r="AK140" s="19"/>
    </row>
    <row r="141" spans="2:37" s="2" customFormat="1" ht="178.5" hidden="1" x14ac:dyDescent="0.2">
      <c r="B141" s="50" t="s">
        <v>562</v>
      </c>
      <c r="C141" s="11" t="s">
        <v>37</v>
      </c>
      <c r="D141" s="11" t="s">
        <v>38</v>
      </c>
      <c r="E141" s="11" t="s">
        <v>39</v>
      </c>
      <c r="F141" s="11" t="s">
        <v>45</v>
      </c>
      <c r="G141" s="11" t="s">
        <v>45</v>
      </c>
      <c r="H141" s="11" t="s">
        <v>605</v>
      </c>
      <c r="I141" s="11" t="s">
        <v>43</v>
      </c>
      <c r="J141" s="11" t="s">
        <v>45</v>
      </c>
      <c r="K141" s="11" t="s">
        <v>45</v>
      </c>
      <c r="L141" s="11" t="s">
        <v>45</v>
      </c>
      <c r="M141" s="11" t="s">
        <v>45</v>
      </c>
      <c r="N141" s="11" t="s">
        <v>47</v>
      </c>
      <c r="O141" s="11" t="s">
        <v>842</v>
      </c>
      <c r="P141" s="11" t="s">
        <v>843</v>
      </c>
      <c r="Q141" s="45">
        <v>0</v>
      </c>
      <c r="R141" s="13">
        <v>0</v>
      </c>
      <c r="S141" s="13">
        <v>50</v>
      </c>
      <c r="T141" s="13">
        <v>25</v>
      </c>
      <c r="U141" s="13">
        <v>25</v>
      </c>
      <c r="V141" s="45">
        <v>1</v>
      </c>
      <c r="W141" s="11" t="s">
        <v>844</v>
      </c>
      <c r="X141" s="11" t="s">
        <v>56</v>
      </c>
      <c r="Y141" s="15" t="s">
        <v>56</v>
      </c>
      <c r="Z141" s="16" t="s">
        <v>845</v>
      </c>
      <c r="AA141" s="17">
        <f t="shared" si="3"/>
        <v>25</v>
      </c>
      <c r="AB141" s="86"/>
      <c r="AC141" s="120" t="s">
        <v>84</v>
      </c>
      <c r="AD141" s="104"/>
      <c r="AE141" s="19"/>
      <c r="AF141" s="19"/>
      <c r="AG141" s="19"/>
      <c r="AH141" s="19"/>
      <c r="AI141" s="19"/>
      <c r="AJ141" s="19"/>
      <c r="AK141" s="19"/>
    </row>
    <row r="142" spans="2:37" s="2" customFormat="1" ht="409.5" hidden="1" x14ac:dyDescent="0.25">
      <c r="B142" s="50" t="s">
        <v>562</v>
      </c>
      <c r="C142" s="11" t="s">
        <v>37</v>
      </c>
      <c r="D142" s="11" t="s">
        <v>38</v>
      </c>
      <c r="E142" s="11" t="s">
        <v>39</v>
      </c>
      <c r="F142" s="11" t="s">
        <v>45</v>
      </c>
      <c r="G142" s="11" t="s">
        <v>45</v>
      </c>
      <c r="H142" s="11" t="s">
        <v>605</v>
      </c>
      <c r="I142" s="11" t="s">
        <v>43</v>
      </c>
      <c r="J142" s="11" t="s">
        <v>45</v>
      </c>
      <c r="K142" s="11" t="s">
        <v>45</v>
      </c>
      <c r="L142" s="11" t="s">
        <v>45</v>
      </c>
      <c r="M142" s="11" t="s">
        <v>45</v>
      </c>
      <c r="N142" s="11" t="s">
        <v>47</v>
      </c>
      <c r="O142" s="11" t="s">
        <v>842</v>
      </c>
      <c r="P142" s="11" t="s">
        <v>843</v>
      </c>
      <c r="Q142" s="20">
        <v>0</v>
      </c>
      <c r="R142" s="13">
        <v>20</v>
      </c>
      <c r="S142" s="13">
        <v>130</v>
      </c>
      <c r="T142" s="13">
        <v>100</v>
      </c>
      <c r="U142" s="13">
        <v>0</v>
      </c>
      <c r="V142" s="14" t="s">
        <v>846</v>
      </c>
      <c r="W142" s="11" t="s">
        <v>847</v>
      </c>
      <c r="X142" s="11" t="s">
        <v>56</v>
      </c>
      <c r="Y142" s="15" t="s">
        <v>56</v>
      </c>
      <c r="Z142" s="54" t="s">
        <v>848</v>
      </c>
      <c r="AA142" s="17">
        <f t="shared" si="3"/>
        <v>100</v>
      </c>
      <c r="AB142" s="92">
        <v>0.23</v>
      </c>
      <c r="AC142" s="114" t="s">
        <v>849</v>
      </c>
      <c r="AD142" s="104"/>
      <c r="AE142" s="19"/>
      <c r="AF142" s="19"/>
      <c r="AG142" s="19"/>
      <c r="AH142" s="19"/>
      <c r="AI142" s="19"/>
      <c r="AJ142" s="19"/>
      <c r="AK142" s="19"/>
    </row>
    <row r="143" spans="2:37" s="2" customFormat="1" ht="195.75" hidden="1" customHeight="1" x14ac:dyDescent="0.25">
      <c r="B143" s="50" t="s">
        <v>562</v>
      </c>
      <c r="C143" s="11" t="s">
        <v>37</v>
      </c>
      <c r="D143" s="11" t="s">
        <v>38</v>
      </c>
      <c r="E143" s="11" t="s">
        <v>39</v>
      </c>
      <c r="F143" s="11" t="s">
        <v>40</v>
      </c>
      <c r="G143" s="11" t="s">
        <v>41</v>
      </c>
      <c r="H143" s="11" t="s">
        <v>605</v>
      </c>
      <c r="I143" s="11" t="s">
        <v>43</v>
      </c>
      <c r="J143" s="11" t="s">
        <v>45</v>
      </c>
      <c r="K143" s="11" t="s">
        <v>45</v>
      </c>
      <c r="L143" s="11" t="s">
        <v>45</v>
      </c>
      <c r="M143" s="11" t="s">
        <v>45</v>
      </c>
      <c r="N143" s="11" t="s">
        <v>47</v>
      </c>
      <c r="O143" s="11" t="s">
        <v>842</v>
      </c>
      <c r="P143" s="11" t="s">
        <v>850</v>
      </c>
      <c r="Q143" s="20">
        <v>0</v>
      </c>
      <c r="R143" s="13">
        <v>200</v>
      </c>
      <c r="S143" s="13">
        <v>200</v>
      </c>
      <c r="T143" s="13">
        <v>200</v>
      </c>
      <c r="U143" s="13">
        <v>200</v>
      </c>
      <c r="V143" s="42">
        <v>800000000000</v>
      </c>
      <c r="W143" s="11" t="s">
        <v>851</v>
      </c>
      <c r="X143" s="11" t="s">
        <v>56</v>
      </c>
      <c r="Y143" s="11" t="s">
        <v>56</v>
      </c>
      <c r="Z143" s="16" t="s">
        <v>852</v>
      </c>
      <c r="AA143" s="17">
        <f t="shared" si="3"/>
        <v>200</v>
      </c>
      <c r="AB143" s="86"/>
      <c r="AC143" s="114" t="s">
        <v>853</v>
      </c>
      <c r="AD143" s="104"/>
      <c r="AE143" s="19"/>
      <c r="AF143" s="19"/>
      <c r="AG143" s="19"/>
      <c r="AH143" s="19"/>
      <c r="AI143" s="19"/>
      <c r="AJ143" s="19"/>
      <c r="AK143" s="19"/>
    </row>
    <row r="144" spans="2:37" s="2" customFormat="1" ht="206.25" hidden="1" customHeight="1" x14ac:dyDescent="0.25">
      <c r="B144" s="50" t="s">
        <v>562</v>
      </c>
      <c r="C144" s="11" t="s">
        <v>37</v>
      </c>
      <c r="D144" s="11" t="s">
        <v>38</v>
      </c>
      <c r="E144" s="11" t="s">
        <v>39</v>
      </c>
      <c r="F144" s="11" t="s">
        <v>40</v>
      </c>
      <c r="G144" s="11" t="s">
        <v>41</v>
      </c>
      <c r="H144" s="11" t="s">
        <v>605</v>
      </c>
      <c r="I144" s="11" t="s">
        <v>43</v>
      </c>
      <c r="J144" s="11" t="s">
        <v>45</v>
      </c>
      <c r="K144" s="11" t="s">
        <v>45</v>
      </c>
      <c r="L144" s="11" t="s">
        <v>45</v>
      </c>
      <c r="M144" s="11" t="s">
        <v>45</v>
      </c>
      <c r="N144" s="11" t="s">
        <v>47</v>
      </c>
      <c r="O144" s="11" t="s">
        <v>842</v>
      </c>
      <c r="P144" s="11" t="s">
        <v>854</v>
      </c>
      <c r="Q144" s="20">
        <v>0</v>
      </c>
      <c r="R144" s="13">
        <v>0</v>
      </c>
      <c r="S144" s="13">
        <v>300</v>
      </c>
      <c r="T144" s="13">
        <v>500</v>
      </c>
      <c r="U144" s="13">
        <v>750</v>
      </c>
      <c r="V144" s="14" t="s">
        <v>855</v>
      </c>
      <c r="W144" s="11" t="s">
        <v>856</v>
      </c>
      <c r="X144" s="11" t="s">
        <v>56</v>
      </c>
      <c r="Y144" s="11" t="s">
        <v>56</v>
      </c>
      <c r="Z144" s="16" t="s">
        <v>857</v>
      </c>
      <c r="AA144" s="17">
        <f t="shared" si="3"/>
        <v>500</v>
      </c>
      <c r="AB144" s="87"/>
      <c r="AC144" s="122" t="s">
        <v>858</v>
      </c>
      <c r="AD144" s="107"/>
      <c r="AE144" s="63"/>
      <c r="AF144" s="63"/>
      <c r="AG144" s="63"/>
      <c r="AH144" s="63"/>
      <c r="AI144" s="63"/>
      <c r="AJ144" s="63"/>
      <c r="AK144" s="19"/>
    </row>
    <row r="145" spans="2:37" s="2" customFormat="1" ht="192" hidden="1" x14ac:dyDescent="0.25">
      <c r="B145" s="50" t="s">
        <v>562</v>
      </c>
      <c r="C145" s="11" t="s">
        <v>37</v>
      </c>
      <c r="D145" s="11" t="s">
        <v>38</v>
      </c>
      <c r="E145" s="11" t="s">
        <v>39</v>
      </c>
      <c r="F145" s="11" t="s">
        <v>40</v>
      </c>
      <c r="G145" s="11" t="s">
        <v>41</v>
      </c>
      <c r="H145" s="11" t="s">
        <v>605</v>
      </c>
      <c r="I145" s="11" t="s">
        <v>43</v>
      </c>
      <c r="J145" s="11" t="s">
        <v>45</v>
      </c>
      <c r="K145" s="11" t="s">
        <v>45</v>
      </c>
      <c r="L145" s="11" t="s">
        <v>45</v>
      </c>
      <c r="M145" s="11" t="s">
        <v>45</v>
      </c>
      <c r="N145" s="11" t="s">
        <v>47</v>
      </c>
      <c r="O145" s="11" t="s">
        <v>842</v>
      </c>
      <c r="P145" s="11" t="s">
        <v>859</v>
      </c>
      <c r="Q145" s="20">
        <v>0</v>
      </c>
      <c r="R145" s="13">
        <v>0</v>
      </c>
      <c r="S145" s="13">
        <v>1.2</v>
      </c>
      <c r="T145" s="13">
        <v>1.8</v>
      </c>
      <c r="U145" s="13">
        <v>2</v>
      </c>
      <c r="V145" s="45">
        <v>0.05</v>
      </c>
      <c r="W145" s="11" t="s">
        <v>860</v>
      </c>
      <c r="X145" s="11" t="s">
        <v>56</v>
      </c>
      <c r="Y145" s="11" t="s">
        <v>56</v>
      </c>
      <c r="Z145" s="16" t="s">
        <v>861</v>
      </c>
      <c r="AA145" s="17">
        <f t="shared" ref="AA145:AA192" si="4">+T145</f>
        <v>1.8</v>
      </c>
      <c r="AB145" s="87"/>
      <c r="AC145" s="114" t="s">
        <v>862</v>
      </c>
      <c r="AD145" s="104"/>
      <c r="AE145" s="19"/>
      <c r="AF145" s="19"/>
      <c r="AG145" s="19"/>
      <c r="AH145" s="19"/>
      <c r="AI145" s="19"/>
      <c r="AJ145" s="19"/>
      <c r="AK145" s="19"/>
    </row>
    <row r="146" spans="2:37" s="2" customFormat="1" ht="168" hidden="1" x14ac:dyDescent="0.25">
      <c r="B146" s="50" t="s">
        <v>562</v>
      </c>
      <c r="C146" s="11" t="s">
        <v>37</v>
      </c>
      <c r="D146" s="11" t="s">
        <v>38</v>
      </c>
      <c r="E146" s="11" t="s">
        <v>39</v>
      </c>
      <c r="F146" s="11" t="s">
        <v>40</v>
      </c>
      <c r="G146" s="11" t="s">
        <v>41</v>
      </c>
      <c r="H146" s="11" t="s">
        <v>605</v>
      </c>
      <c r="I146" s="11" t="s">
        <v>43</v>
      </c>
      <c r="J146" s="11" t="s">
        <v>45</v>
      </c>
      <c r="K146" s="11" t="s">
        <v>45</v>
      </c>
      <c r="L146" s="11" t="s">
        <v>45</v>
      </c>
      <c r="M146" s="11" t="s">
        <v>45</v>
      </c>
      <c r="N146" s="11" t="s">
        <v>47</v>
      </c>
      <c r="O146" s="11" t="s">
        <v>842</v>
      </c>
      <c r="P146" s="11" t="s">
        <v>863</v>
      </c>
      <c r="Q146" s="20">
        <v>191</v>
      </c>
      <c r="R146" s="13">
        <v>300</v>
      </c>
      <c r="S146" s="13">
        <v>100</v>
      </c>
      <c r="T146" s="13">
        <v>200</v>
      </c>
      <c r="U146" s="13">
        <v>200</v>
      </c>
      <c r="V146" s="14">
        <v>800</v>
      </c>
      <c r="W146" s="11" t="s">
        <v>864</v>
      </c>
      <c r="X146" s="11" t="s">
        <v>56</v>
      </c>
      <c r="Y146" s="11" t="s">
        <v>56</v>
      </c>
      <c r="Z146" s="16" t="s">
        <v>865</v>
      </c>
      <c r="AA146" s="17">
        <f t="shared" si="4"/>
        <v>200</v>
      </c>
      <c r="AB146" s="87"/>
      <c r="AC146" s="114" t="s">
        <v>866</v>
      </c>
      <c r="AD146" s="104"/>
      <c r="AE146" s="19"/>
      <c r="AF146" s="19"/>
      <c r="AG146" s="19"/>
      <c r="AH146" s="19"/>
      <c r="AI146" s="19"/>
      <c r="AJ146" s="19"/>
      <c r="AK146" s="19"/>
    </row>
    <row r="147" spans="2:37" s="2" customFormat="1" ht="153" hidden="1" x14ac:dyDescent="0.25">
      <c r="B147" s="50" t="s">
        <v>562</v>
      </c>
      <c r="C147" s="11" t="s">
        <v>37</v>
      </c>
      <c r="D147" s="11" t="s">
        <v>38</v>
      </c>
      <c r="E147" s="11" t="s">
        <v>39</v>
      </c>
      <c r="F147" s="11" t="s">
        <v>40</v>
      </c>
      <c r="G147" s="11" t="s">
        <v>41</v>
      </c>
      <c r="H147" s="11" t="s">
        <v>605</v>
      </c>
      <c r="I147" s="11" t="s">
        <v>43</v>
      </c>
      <c r="J147" s="11" t="s">
        <v>45</v>
      </c>
      <c r="K147" s="11" t="s">
        <v>45</v>
      </c>
      <c r="L147" s="11" t="s">
        <v>45</v>
      </c>
      <c r="M147" s="11" t="s">
        <v>45</v>
      </c>
      <c r="N147" s="11" t="s">
        <v>47</v>
      </c>
      <c r="O147" s="11" t="s">
        <v>842</v>
      </c>
      <c r="P147" s="11" t="s">
        <v>867</v>
      </c>
      <c r="Q147" s="20">
        <v>0</v>
      </c>
      <c r="R147" s="13">
        <v>10</v>
      </c>
      <c r="S147" s="13">
        <v>30</v>
      </c>
      <c r="T147" s="13">
        <v>10</v>
      </c>
      <c r="U147" s="13">
        <v>10</v>
      </c>
      <c r="V147" s="14">
        <v>60</v>
      </c>
      <c r="W147" s="11" t="s">
        <v>868</v>
      </c>
      <c r="X147" s="11" t="s">
        <v>56</v>
      </c>
      <c r="Y147" s="15" t="s">
        <v>56</v>
      </c>
      <c r="Z147" s="16" t="s">
        <v>869</v>
      </c>
      <c r="AA147" s="17">
        <f t="shared" si="4"/>
        <v>10</v>
      </c>
      <c r="AB147" s="87"/>
      <c r="AC147" s="122" t="s">
        <v>870</v>
      </c>
      <c r="AD147" s="107"/>
      <c r="AE147" s="63"/>
      <c r="AF147" s="63"/>
      <c r="AG147" s="63"/>
      <c r="AH147" s="63"/>
      <c r="AI147" s="63"/>
      <c r="AJ147" s="63"/>
      <c r="AK147" s="19"/>
    </row>
    <row r="148" spans="2:37" s="2" customFormat="1" ht="409.5" hidden="1" x14ac:dyDescent="0.25">
      <c r="B148" s="50" t="s">
        <v>562</v>
      </c>
      <c r="C148" s="11" t="s">
        <v>37</v>
      </c>
      <c r="D148" s="11" t="s">
        <v>38</v>
      </c>
      <c r="E148" s="11" t="s">
        <v>39</v>
      </c>
      <c r="F148" s="11" t="s">
        <v>40</v>
      </c>
      <c r="G148" s="11" t="s">
        <v>41</v>
      </c>
      <c r="H148" s="11" t="s">
        <v>605</v>
      </c>
      <c r="I148" s="11" t="s">
        <v>43</v>
      </c>
      <c r="J148" s="11" t="s">
        <v>45</v>
      </c>
      <c r="K148" s="11" t="s">
        <v>45</v>
      </c>
      <c r="L148" s="11" t="s">
        <v>45</v>
      </c>
      <c r="M148" s="11" t="s">
        <v>45</v>
      </c>
      <c r="N148" s="11" t="s">
        <v>47</v>
      </c>
      <c r="O148" s="11" t="s">
        <v>842</v>
      </c>
      <c r="P148" s="11" t="s">
        <v>871</v>
      </c>
      <c r="Q148" s="20">
        <v>200</v>
      </c>
      <c r="R148" s="13">
        <v>190</v>
      </c>
      <c r="S148" s="13">
        <v>180</v>
      </c>
      <c r="T148" s="13">
        <v>170</v>
      </c>
      <c r="U148" s="13">
        <v>160</v>
      </c>
      <c r="V148" s="14">
        <v>160</v>
      </c>
      <c r="W148" s="11" t="s">
        <v>872</v>
      </c>
      <c r="X148" s="11" t="s">
        <v>56</v>
      </c>
      <c r="Y148" s="15" t="s">
        <v>56</v>
      </c>
      <c r="Z148" s="16" t="s">
        <v>873</v>
      </c>
      <c r="AA148" s="17">
        <f t="shared" si="4"/>
        <v>170</v>
      </c>
      <c r="AB148" s="93" t="s">
        <v>874</v>
      </c>
      <c r="AC148" s="114" t="s">
        <v>875</v>
      </c>
      <c r="AD148" s="104"/>
      <c r="AE148" s="18"/>
      <c r="AF148" s="18"/>
      <c r="AG148" s="18"/>
      <c r="AH148" s="18"/>
      <c r="AI148" s="18"/>
      <c r="AJ148" s="18"/>
      <c r="AK148" s="19"/>
    </row>
    <row r="149" spans="2:37" s="2" customFormat="1" ht="171" hidden="1" customHeight="1" x14ac:dyDescent="0.25">
      <c r="B149" s="50" t="s">
        <v>562</v>
      </c>
      <c r="C149" s="11" t="s">
        <v>59</v>
      </c>
      <c r="D149" s="11" t="s">
        <v>60</v>
      </c>
      <c r="E149" s="11" t="s">
        <v>61</v>
      </c>
      <c r="F149" s="11" t="s">
        <v>45</v>
      </c>
      <c r="G149" s="11" t="s">
        <v>45</v>
      </c>
      <c r="H149" s="11" t="s">
        <v>42</v>
      </c>
      <c r="I149" s="11" t="s">
        <v>45</v>
      </c>
      <c r="J149" s="11" t="s">
        <v>45</v>
      </c>
      <c r="K149" s="11" t="s">
        <v>45</v>
      </c>
      <c r="L149" s="11" t="s">
        <v>201</v>
      </c>
      <c r="M149" s="11" t="s">
        <v>876</v>
      </c>
      <c r="N149" s="11" t="s">
        <v>71</v>
      </c>
      <c r="O149" s="11" t="s">
        <v>877</v>
      </c>
      <c r="P149" s="11" t="s">
        <v>878</v>
      </c>
      <c r="Q149" s="12" t="s">
        <v>50</v>
      </c>
      <c r="R149" s="49">
        <v>1</v>
      </c>
      <c r="S149" s="49">
        <v>1</v>
      </c>
      <c r="T149" s="49">
        <v>1</v>
      </c>
      <c r="U149" s="49">
        <v>1</v>
      </c>
      <c r="V149" s="45">
        <v>1</v>
      </c>
      <c r="W149" s="11" t="s">
        <v>879</v>
      </c>
      <c r="X149" s="11" t="s">
        <v>56</v>
      </c>
      <c r="Y149" s="15" t="s">
        <v>56</v>
      </c>
      <c r="Z149" s="16" t="s">
        <v>880</v>
      </c>
      <c r="AA149" s="81">
        <v>1</v>
      </c>
      <c r="AB149" s="88"/>
      <c r="AC149" s="114" t="s">
        <v>881</v>
      </c>
      <c r="AD149" s="108"/>
      <c r="AE149" s="64"/>
      <c r="AF149" s="64"/>
      <c r="AG149" s="64"/>
      <c r="AH149" s="64"/>
      <c r="AI149" s="64"/>
      <c r="AJ149" s="64"/>
      <c r="AK149" s="19"/>
    </row>
    <row r="150" spans="2:37" s="67" customFormat="1" ht="170.25" hidden="1" customHeight="1" x14ac:dyDescent="0.25">
      <c r="B150" s="65" t="s">
        <v>562</v>
      </c>
      <c r="C150" s="66" t="s">
        <v>59</v>
      </c>
      <c r="D150" s="66" t="s">
        <v>60</v>
      </c>
      <c r="E150" s="66" t="s">
        <v>61</v>
      </c>
      <c r="F150" s="66" t="s">
        <v>45</v>
      </c>
      <c r="G150" s="66" t="s">
        <v>45</v>
      </c>
      <c r="H150" s="66" t="s">
        <v>42</v>
      </c>
      <c r="I150" s="66" t="s">
        <v>45</v>
      </c>
      <c r="J150" s="66" t="s">
        <v>45</v>
      </c>
      <c r="K150" s="66" t="s">
        <v>45</v>
      </c>
      <c r="L150" s="66" t="s">
        <v>201</v>
      </c>
      <c r="M150" s="66" t="s">
        <v>876</v>
      </c>
      <c r="N150" s="66" t="s">
        <v>71</v>
      </c>
      <c r="O150" s="66" t="s">
        <v>877</v>
      </c>
      <c r="P150" s="66" t="s">
        <v>878</v>
      </c>
      <c r="Q150" s="20">
        <v>0</v>
      </c>
      <c r="R150" s="13">
        <v>1</v>
      </c>
      <c r="S150" s="13">
        <v>1</v>
      </c>
      <c r="T150" s="13">
        <v>1</v>
      </c>
      <c r="U150" s="13">
        <v>1</v>
      </c>
      <c r="V150" s="14">
        <v>1</v>
      </c>
      <c r="W150" s="66" t="s">
        <v>882</v>
      </c>
      <c r="X150" s="66" t="s">
        <v>56</v>
      </c>
      <c r="Y150" s="99" t="s">
        <v>56</v>
      </c>
      <c r="Z150" s="16" t="s">
        <v>883</v>
      </c>
      <c r="AA150" s="17">
        <f t="shared" si="4"/>
        <v>1</v>
      </c>
      <c r="AB150" s="88"/>
      <c r="AC150" s="114" t="s">
        <v>884</v>
      </c>
      <c r="AD150" s="108"/>
      <c r="AE150" s="64"/>
      <c r="AF150" s="64"/>
      <c r="AG150" s="64"/>
      <c r="AH150" s="64"/>
      <c r="AI150" s="64"/>
      <c r="AJ150" s="64"/>
      <c r="AK150" s="82"/>
    </row>
    <row r="151" spans="2:37" s="67" customFormat="1" ht="191.25" hidden="1" x14ac:dyDescent="0.25">
      <c r="B151" s="68" t="s">
        <v>562</v>
      </c>
      <c r="C151" s="34" t="s">
        <v>59</v>
      </c>
      <c r="D151" s="34" t="s">
        <v>60</v>
      </c>
      <c r="E151" s="34" t="s">
        <v>61</v>
      </c>
      <c r="F151" s="34" t="s">
        <v>45</v>
      </c>
      <c r="G151" s="34" t="s">
        <v>45</v>
      </c>
      <c r="H151" s="34" t="s">
        <v>42</v>
      </c>
      <c r="I151" s="34" t="s">
        <v>45</v>
      </c>
      <c r="J151" s="34" t="s">
        <v>45</v>
      </c>
      <c r="K151" s="34" t="s">
        <v>45</v>
      </c>
      <c r="L151" s="34" t="s">
        <v>85</v>
      </c>
      <c r="M151" s="34" t="s">
        <v>239</v>
      </c>
      <c r="N151" s="34" t="s">
        <v>71</v>
      </c>
      <c r="O151" s="34" t="s">
        <v>877</v>
      </c>
      <c r="P151" s="34" t="s">
        <v>885</v>
      </c>
      <c r="Q151" s="49">
        <v>1</v>
      </c>
      <c r="R151" s="49">
        <v>1</v>
      </c>
      <c r="S151" s="49">
        <v>1</v>
      </c>
      <c r="T151" s="49">
        <v>1</v>
      </c>
      <c r="U151" s="49">
        <v>1</v>
      </c>
      <c r="V151" s="45">
        <v>1</v>
      </c>
      <c r="W151" s="34" t="s">
        <v>886</v>
      </c>
      <c r="X151" s="66" t="s">
        <v>56</v>
      </c>
      <c r="Y151" s="99" t="s">
        <v>56</v>
      </c>
      <c r="Z151" s="26" t="s">
        <v>887</v>
      </c>
      <c r="AA151" s="81">
        <v>1</v>
      </c>
      <c r="AB151" s="88"/>
      <c r="AC151" s="114" t="s">
        <v>888</v>
      </c>
      <c r="AD151" s="108"/>
      <c r="AE151" s="64"/>
      <c r="AF151" s="64"/>
      <c r="AG151" s="64"/>
      <c r="AH151" s="64"/>
      <c r="AI151" s="64"/>
      <c r="AJ151" s="64"/>
      <c r="AK151" s="82"/>
    </row>
    <row r="152" spans="2:37" s="67" customFormat="1" ht="172.5" hidden="1" customHeight="1" x14ac:dyDescent="0.25">
      <c r="B152" s="65" t="s">
        <v>562</v>
      </c>
      <c r="C152" s="66" t="s">
        <v>59</v>
      </c>
      <c r="D152" s="66" t="s">
        <v>60</v>
      </c>
      <c r="E152" s="66" t="s">
        <v>61</v>
      </c>
      <c r="F152" s="66" t="s">
        <v>45</v>
      </c>
      <c r="G152" s="66" t="s">
        <v>45</v>
      </c>
      <c r="H152" s="66" t="s">
        <v>42</v>
      </c>
      <c r="I152" s="66" t="s">
        <v>45</v>
      </c>
      <c r="J152" s="66" t="s">
        <v>45</v>
      </c>
      <c r="K152" s="66" t="s">
        <v>45</v>
      </c>
      <c r="L152" s="66" t="s">
        <v>190</v>
      </c>
      <c r="M152" s="66" t="s">
        <v>191</v>
      </c>
      <c r="N152" s="66" t="s">
        <v>71</v>
      </c>
      <c r="O152" s="66" t="s">
        <v>877</v>
      </c>
      <c r="P152" s="66" t="s">
        <v>885</v>
      </c>
      <c r="Q152" s="69" t="s">
        <v>50</v>
      </c>
      <c r="R152" s="49">
        <v>1</v>
      </c>
      <c r="S152" s="49">
        <v>1</v>
      </c>
      <c r="T152" s="49">
        <v>1</v>
      </c>
      <c r="U152" s="49">
        <v>1</v>
      </c>
      <c r="V152" s="45">
        <v>1</v>
      </c>
      <c r="W152" s="66" t="s">
        <v>889</v>
      </c>
      <c r="X152" s="66" t="s">
        <v>56</v>
      </c>
      <c r="Y152" s="99" t="s">
        <v>56</v>
      </c>
      <c r="Z152" s="16" t="s">
        <v>890</v>
      </c>
      <c r="AA152" s="81">
        <v>1</v>
      </c>
      <c r="AB152" s="88"/>
      <c r="AC152" s="114" t="s">
        <v>891</v>
      </c>
      <c r="AD152" s="108"/>
      <c r="AE152" s="64"/>
      <c r="AF152" s="64"/>
      <c r="AG152" s="64"/>
      <c r="AH152" s="64"/>
      <c r="AI152" s="64"/>
      <c r="AJ152" s="64"/>
      <c r="AK152" s="82"/>
    </row>
    <row r="153" spans="2:37" s="67" customFormat="1" ht="191.25" hidden="1" x14ac:dyDescent="0.25">
      <c r="B153" s="65" t="s">
        <v>562</v>
      </c>
      <c r="C153" s="66" t="s">
        <v>59</v>
      </c>
      <c r="D153" s="66" t="s">
        <v>60</v>
      </c>
      <c r="E153" s="66" t="s">
        <v>61</v>
      </c>
      <c r="F153" s="66" t="s">
        <v>45</v>
      </c>
      <c r="G153" s="66" t="s">
        <v>45</v>
      </c>
      <c r="H153" s="66" t="s">
        <v>42</v>
      </c>
      <c r="I153" s="66" t="s">
        <v>45</v>
      </c>
      <c r="J153" s="66" t="s">
        <v>45</v>
      </c>
      <c r="K153" s="66" t="s">
        <v>45</v>
      </c>
      <c r="L153" s="66" t="s">
        <v>85</v>
      </c>
      <c r="M153" s="66" t="s">
        <v>86</v>
      </c>
      <c r="N153" s="66" t="s">
        <v>71</v>
      </c>
      <c r="O153" s="66" t="s">
        <v>877</v>
      </c>
      <c r="P153" s="66" t="s">
        <v>885</v>
      </c>
      <c r="Q153" s="16" t="s">
        <v>50</v>
      </c>
      <c r="R153" s="66">
        <v>0</v>
      </c>
      <c r="S153" s="66">
        <v>1</v>
      </c>
      <c r="T153" s="66">
        <v>1</v>
      </c>
      <c r="U153" s="66">
        <v>1</v>
      </c>
      <c r="V153" s="66">
        <v>1</v>
      </c>
      <c r="W153" s="66" t="s">
        <v>892</v>
      </c>
      <c r="X153" s="66" t="s">
        <v>216</v>
      </c>
      <c r="Y153" s="99" t="s">
        <v>216</v>
      </c>
      <c r="Z153" s="16" t="s">
        <v>568</v>
      </c>
      <c r="AA153" s="17">
        <f t="shared" si="4"/>
        <v>1</v>
      </c>
      <c r="AB153" s="88"/>
      <c r="AC153" s="114" t="s">
        <v>893</v>
      </c>
      <c r="AD153" s="108"/>
      <c r="AE153" s="64"/>
      <c r="AF153" s="64"/>
      <c r="AG153" s="64"/>
      <c r="AH153" s="64"/>
      <c r="AI153" s="64"/>
      <c r="AJ153" s="64"/>
      <c r="AK153" s="82"/>
    </row>
    <row r="154" spans="2:37" s="67" customFormat="1" ht="191.25" hidden="1" x14ac:dyDescent="0.25">
      <c r="B154" s="65" t="s">
        <v>562</v>
      </c>
      <c r="C154" s="66" t="s">
        <v>59</v>
      </c>
      <c r="D154" s="66" t="s">
        <v>60</v>
      </c>
      <c r="E154" s="66" t="s">
        <v>61</v>
      </c>
      <c r="F154" s="66" t="s">
        <v>45</v>
      </c>
      <c r="G154" s="66" t="s">
        <v>45</v>
      </c>
      <c r="H154" s="66" t="s">
        <v>42</v>
      </c>
      <c r="I154" s="66" t="s">
        <v>45</v>
      </c>
      <c r="J154" s="66" t="s">
        <v>45</v>
      </c>
      <c r="K154" s="66" t="s">
        <v>45</v>
      </c>
      <c r="L154" s="66" t="s">
        <v>85</v>
      </c>
      <c r="M154" s="66" t="s">
        <v>86</v>
      </c>
      <c r="N154" s="66" t="s">
        <v>71</v>
      </c>
      <c r="O154" s="66" t="s">
        <v>877</v>
      </c>
      <c r="P154" s="66" t="s">
        <v>885</v>
      </c>
      <c r="Q154" s="69" t="s">
        <v>50</v>
      </c>
      <c r="R154" s="66">
        <v>0</v>
      </c>
      <c r="S154" s="66">
        <v>20</v>
      </c>
      <c r="T154" s="66">
        <v>20</v>
      </c>
      <c r="U154" s="66">
        <v>20</v>
      </c>
      <c r="V154" s="66">
        <v>60</v>
      </c>
      <c r="W154" s="66" t="s">
        <v>894</v>
      </c>
      <c r="X154" s="66" t="s">
        <v>56</v>
      </c>
      <c r="Y154" s="99" t="s">
        <v>56</v>
      </c>
      <c r="Z154" s="16" t="s">
        <v>895</v>
      </c>
      <c r="AA154" s="17">
        <f t="shared" si="4"/>
        <v>20</v>
      </c>
      <c r="AB154" s="88"/>
      <c r="AC154" s="114" t="s">
        <v>896</v>
      </c>
      <c r="AD154" s="108"/>
      <c r="AE154" s="64"/>
      <c r="AF154" s="64"/>
      <c r="AG154" s="64"/>
      <c r="AH154" s="64"/>
      <c r="AI154" s="64"/>
      <c r="AJ154" s="64"/>
      <c r="AK154" s="82"/>
    </row>
    <row r="155" spans="2:37" s="67" customFormat="1" ht="191.25" hidden="1" x14ac:dyDescent="0.25">
      <c r="B155" s="181" t="s">
        <v>562</v>
      </c>
      <c r="C155" s="182" t="s">
        <v>59</v>
      </c>
      <c r="D155" s="182" t="s">
        <v>60</v>
      </c>
      <c r="E155" s="182" t="s">
        <v>61</v>
      </c>
      <c r="F155" s="182" t="s">
        <v>45</v>
      </c>
      <c r="G155" s="182" t="s">
        <v>45</v>
      </c>
      <c r="H155" s="182" t="s">
        <v>42</v>
      </c>
      <c r="I155" s="182" t="s">
        <v>45</v>
      </c>
      <c r="J155" s="182" t="s">
        <v>45</v>
      </c>
      <c r="K155" s="182" t="s">
        <v>45</v>
      </c>
      <c r="L155" s="182" t="s">
        <v>46</v>
      </c>
      <c r="M155" s="182" t="s">
        <v>70</v>
      </c>
      <c r="N155" s="182" t="s">
        <v>71</v>
      </c>
      <c r="O155" s="182" t="s">
        <v>877</v>
      </c>
      <c r="P155" s="182" t="s">
        <v>897</v>
      </c>
      <c r="Q155" s="183">
        <v>0</v>
      </c>
      <c r="R155" s="183">
        <v>1</v>
      </c>
      <c r="S155" s="183">
        <v>1</v>
      </c>
      <c r="T155" s="183">
        <v>1</v>
      </c>
      <c r="U155" s="183">
        <v>1</v>
      </c>
      <c r="V155" s="182">
        <v>1</v>
      </c>
      <c r="W155" s="182" t="s">
        <v>898</v>
      </c>
      <c r="X155" s="182" t="s">
        <v>56</v>
      </c>
      <c r="Y155" s="189" t="s">
        <v>56</v>
      </c>
      <c r="Z155" s="184" t="s">
        <v>899</v>
      </c>
      <c r="AA155" s="190">
        <f t="shared" si="4"/>
        <v>1</v>
      </c>
      <c r="AB155" s="188"/>
      <c r="AC155" s="185" t="s">
        <v>900</v>
      </c>
      <c r="AD155" s="186"/>
      <c r="AE155" s="187"/>
      <c r="AF155" s="187"/>
      <c r="AG155" s="187"/>
      <c r="AH155" s="187"/>
      <c r="AI155" s="187"/>
      <c r="AJ155" s="187"/>
      <c r="AK155" s="188"/>
    </row>
    <row r="156" spans="2:37" s="2" customFormat="1" ht="191.25" hidden="1" x14ac:dyDescent="0.25">
      <c r="B156" s="10" t="s">
        <v>901</v>
      </c>
      <c r="C156" s="11" t="s">
        <v>59</v>
      </c>
      <c r="D156" s="11" t="s">
        <v>60</v>
      </c>
      <c r="E156" s="11" t="s">
        <v>61</v>
      </c>
      <c r="F156" s="11" t="s">
        <v>200</v>
      </c>
      <c r="G156" s="11" t="s">
        <v>137</v>
      </c>
      <c r="H156" s="11" t="s">
        <v>42</v>
      </c>
      <c r="I156" s="11" t="s">
        <v>238</v>
      </c>
      <c r="J156" s="11" t="s">
        <v>902</v>
      </c>
      <c r="K156" s="11" t="s">
        <v>903</v>
      </c>
      <c r="L156" s="11" t="s">
        <v>85</v>
      </c>
      <c r="M156" s="11" t="s">
        <v>86</v>
      </c>
      <c r="N156" s="11" t="s">
        <v>71</v>
      </c>
      <c r="O156" s="11" t="s">
        <v>904</v>
      </c>
      <c r="P156" s="11" t="s">
        <v>905</v>
      </c>
      <c r="Q156" s="16" t="s">
        <v>906</v>
      </c>
      <c r="R156" s="13">
        <v>67.2</v>
      </c>
      <c r="S156" s="13">
        <v>70.5</v>
      </c>
      <c r="T156" s="13">
        <v>73.8</v>
      </c>
      <c r="U156" s="13">
        <v>77.2</v>
      </c>
      <c r="V156" s="70">
        <v>77.2</v>
      </c>
      <c r="W156" s="15" t="s">
        <v>907</v>
      </c>
      <c r="X156" s="15"/>
      <c r="Y156" s="15" t="s">
        <v>56</v>
      </c>
      <c r="Z156" s="16" t="s">
        <v>908</v>
      </c>
      <c r="AA156" s="17">
        <f t="shared" si="4"/>
        <v>73.8</v>
      </c>
      <c r="AB156" s="86"/>
      <c r="AC156" s="114" t="s">
        <v>909</v>
      </c>
      <c r="AD156" s="104"/>
      <c r="AE156" s="18" t="s">
        <v>302</v>
      </c>
      <c r="AF156" s="144" t="s">
        <v>302</v>
      </c>
      <c r="AG156" s="18" t="s">
        <v>910</v>
      </c>
      <c r="AH156" s="18" t="s">
        <v>302</v>
      </c>
      <c r="AI156" s="18" t="s">
        <v>302</v>
      </c>
      <c r="AJ156" s="18" t="s">
        <v>911</v>
      </c>
      <c r="AK156" s="19"/>
    </row>
    <row r="157" spans="2:37" s="2" customFormat="1" ht="115.5" hidden="1" customHeight="1" x14ac:dyDescent="0.25">
      <c r="B157" s="50" t="s">
        <v>901</v>
      </c>
      <c r="C157" s="11" t="s">
        <v>37</v>
      </c>
      <c r="D157" s="11" t="s">
        <v>38</v>
      </c>
      <c r="E157" s="11" t="s">
        <v>39</v>
      </c>
      <c r="F157" s="11" t="s">
        <v>40</v>
      </c>
      <c r="G157" s="11" t="s">
        <v>41</v>
      </c>
      <c r="H157" s="11" t="s">
        <v>42</v>
      </c>
      <c r="I157" s="11" t="s">
        <v>43</v>
      </c>
      <c r="J157" s="11" t="s">
        <v>45</v>
      </c>
      <c r="K157" s="11" t="s">
        <v>903</v>
      </c>
      <c r="L157" s="11" t="s">
        <v>46</v>
      </c>
      <c r="M157" s="11" t="s">
        <v>239</v>
      </c>
      <c r="N157" s="11" t="s">
        <v>47</v>
      </c>
      <c r="O157" s="11" t="s">
        <v>912</v>
      </c>
      <c r="P157" s="11" t="s">
        <v>913</v>
      </c>
      <c r="Q157" s="16">
        <v>0.97</v>
      </c>
      <c r="R157" s="49">
        <v>0.97499999999999998</v>
      </c>
      <c r="S157" s="49">
        <v>0.97</v>
      </c>
      <c r="T157" s="49">
        <v>0.97</v>
      </c>
      <c r="U157" s="49">
        <v>0.97</v>
      </c>
      <c r="V157" s="45">
        <v>0.97</v>
      </c>
      <c r="W157" s="11" t="s">
        <v>914</v>
      </c>
      <c r="X157" s="11"/>
      <c r="Y157" s="11" t="s">
        <v>56</v>
      </c>
      <c r="Z157" s="16" t="s">
        <v>915</v>
      </c>
      <c r="AA157" s="17">
        <f t="shared" si="4"/>
        <v>0.97</v>
      </c>
      <c r="AB157" s="86">
        <v>0.02</v>
      </c>
      <c r="AC157" s="114" t="s">
        <v>916</v>
      </c>
      <c r="AD157" s="104"/>
      <c r="AE157" s="174" t="s">
        <v>302</v>
      </c>
      <c r="AF157" s="144" t="s">
        <v>302</v>
      </c>
      <c r="AG157" s="18" t="s">
        <v>917</v>
      </c>
      <c r="AH157" s="18" t="s">
        <v>918</v>
      </c>
      <c r="AI157" s="18" t="s">
        <v>919</v>
      </c>
      <c r="AJ157" s="18" t="s">
        <v>302</v>
      </c>
      <c r="AK157" s="19"/>
    </row>
    <row r="158" spans="2:37" s="2" customFormat="1" ht="156" hidden="1" x14ac:dyDescent="0.25">
      <c r="B158" s="50" t="s">
        <v>901</v>
      </c>
      <c r="C158" s="11" t="s">
        <v>37</v>
      </c>
      <c r="D158" s="11" t="s">
        <v>38</v>
      </c>
      <c r="E158" s="11" t="s">
        <v>129</v>
      </c>
      <c r="F158" s="11" t="s">
        <v>200</v>
      </c>
      <c r="G158" s="11" t="s">
        <v>137</v>
      </c>
      <c r="H158" s="11" t="s">
        <v>605</v>
      </c>
      <c r="I158" s="11" t="s">
        <v>43</v>
      </c>
      <c r="J158" s="11" t="s">
        <v>45</v>
      </c>
      <c r="K158" s="11" t="s">
        <v>903</v>
      </c>
      <c r="L158" s="11" t="s">
        <v>85</v>
      </c>
      <c r="M158" s="11" t="s">
        <v>86</v>
      </c>
      <c r="N158" s="11" t="s">
        <v>131</v>
      </c>
      <c r="O158" s="11" t="s">
        <v>904</v>
      </c>
      <c r="P158" s="11" t="s">
        <v>920</v>
      </c>
      <c r="Q158" s="16" t="s">
        <v>921</v>
      </c>
      <c r="R158" s="13">
        <v>0</v>
      </c>
      <c r="S158" s="13" t="s">
        <v>922</v>
      </c>
      <c r="T158" s="13" t="s">
        <v>373</v>
      </c>
      <c r="U158" s="13" t="s">
        <v>923</v>
      </c>
      <c r="V158" s="14">
        <v>2.8</v>
      </c>
      <c r="W158" s="11" t="s">
        <v>924</v>
      </c>
      <c r="X158" s="15" t="s">
        <v>56</v>
      </c>
      <c r="Y158" s="15" t="s">
        <v>56</v>
      </c>
      <c r="Z158" s="16" t="s">
        <v>925</v>
      </c>
      <c r="AA158" s="17" t="str">
        <f t="shared" si="4"/>
        <v>&gt;=2</v>
      </c>
      <c r="AB158" s="86" t="s">
        <v>922</v>
      </c>
      <c r="AC158" s="114" t="s">
        <v>926</v>
      </c>
      <c r="AD158" s="104"/>
      <c r="AE158" s="18" t="s">
        <v>302</v>
      </c>
      <c r="AF158" s="18" t="s">
        <v>302</v>
      </c>
      <c r="AG158" s="18" t="s">
        <v>927</v>
      </c>
      <c r="AH158" s="18" t="s">
        <v>302</v>
      </c>
      <c r="AI158" s="18" t="s">
        <v>928</v>
      </c>
      <c r="AJ158" s="18" t="s">
        <v>929</v>
      </c>
      <c r="AK158" s="19"/>
    </row>
    <row r="159" spans="2:37" s="2" customFormat="1" ht="140.25" hidden="1" x14ac:dyDescent="0.25">
      <c r="B159" s="50" t="s">
        <v>901</v>
      </c>
      <c r="C159" s="11" t="s">
        <v>37</v>
      </c>
      <c r="D159" s="11" t="s">
        <v>38</v>
      </c>
      <c r="E159" s="11" t="s">
        <v>129</v>
      </c>
      <c r="F159" s="11" t="s">
        <v>200</v>
      </c>
      <c r="G159" s="11" t="s">
        <v>137</v>
      </c>
      <c r="H159" s="11" t="s">
        <v>42</v>
      </c>
      <c r="I159" s="11" t="s">
        <v>43</v>
      </c>
      <c r="J159" s="11" t="s">
        <v>45</v>
      </c>
      <c r="K159" s="11" t="s">
        <v>903</v>
      </c>
      <c r="L159" s="11" t="s">
        <v>46</v>
      </c>
      <c r="M159" s="11" t="s">
        <v>122</v>
      </c>
      <c r="N159" s="11" t="s">
        <v>131</v>
      </c>
      <c r="O159" s="11" t="s">
        <v>904</v>
      </c>
      <c r="P159" s="11" t="s">
        <v>930</v>
      </c>
      <c r="Q159" s="16" t="s">
        <v>931</v>
      </c>
      <c r="R159" s="13">
        <v>2.2599999999999998</v>
      </c>
      <c r="S159" s="13">
        <v>3</v>
      </c>
      <c r="T159" s="13">
        <v>3</v>
      </c>
      <c r="U159" s="13">
        <v>3</v>
      </c>
      <c r="V159" s="14">
        <v>3</v>
      </c>
      <c r="W159" s="11" t="s">
        <v>932</v>
      </c>
      <c r="X159" s="15" t="s">
        <v>56</v>
      </c>
      <c r="Y159" s="15" t="s">
        <v>56</v>
      </c>
      <c r="Z159" s="16" t="s">
        <v>933</v>
      </c>
      <c r="AA159" s="17">
        <f t="shared" si="4"/>
        <v>3</v>
      </c>
      <c r="AB159" s="86"/>
      <c r="AC159" s="114" t="s">
        <v>934</v>
      </c>
      <c r="AD159" s="104"/>
      <c r="AE159" s="18">
        <v>1.68</v>
      </c>
      <c r="AF159" s="144">
        <v>1</v>
      </c>
      <c r="AG159" s="18" t="s">
        <v>935</v>
      </c>
      <c r="AH159" s="18" t="s">
        <v>302</v>
      </c>
      <c r="AI159" s="18" t="s">
        <v>302</v>
      </c>
      <c r="AJ159" s="18" t="s">
        <v>934</v>
      </c>
      <c r="AK159" s="19"/>
    </row>
    <row r="160" spans="2:37" s="2" customFormat="1" ht="140.25" hidden="1" x14ac:dyDescent="0.25">
      <c r="B160" s="50" t="s">
        <v>901</v>
      </c>
      <c r="C160" s="11" t="s">
        <v>37</v>
      </c>
      <c r="D160" s="11" t="s">
        <v>38</v>
      </c>
      <c r="E160" s="11" t="s">
        <v>129</v>
      </c>
      <c r="F160" s="11" t="s">
        <v>200</v>
      </c>
      <c r="G160" s="11" t="s">
        <v>137</v>
      </c>
      <c r="H160" s="11" t="s">
        <v>42</v>
      </c>
      <c r="I160" s="11" t="s">
        <v>43</v>
      </c>
      <c r="J160" s="11" t="s">
        <v>45</v>
      </c>
      <c r="K160" s="11" t="s">
        <v>903</v>
      </c>
      <c r="L160" s="11" t="s">
        <v>46</v>
      </c>
      <c r="M160" s="11" t="s">
        <v>122</v>
      </c>
      <c r="N160" s="11" t="s">
        <v>131</v>
      </c>
      <c r="O160" s="11" t="s">
        <v>904</v>
      </c>
      <c r="P160" s="11" t="s">
        <v>930</v>
      </c>
      <c r="Q160" s="16" t="s">
        <v>936</v>
      </c>
      <c r="R160" s="13">
        <v>1.28</v>
      </c>
      <c r="S160" s="13">
        <v>3</v>
      </c>
      <c r="T160" s="13">
        <v>3</v>
      </c>
      <c r="U160" s="13">
        <v>3</v>
      </c>
      <c r="V160" s="14">
        <v>3</v>
      </c>
      <c r="W160" s="11" t="s">
        <v>937</v>
      </c>
      <c r="X160" s="15" t="s">
        <v>56</v>
      </c>
      <c r="Y160" s="15" t="s">
        <v>56</v>
      </c>
      <c r="Z160" s="16" t="s">
        <v>938</v>
      </c>
      <c r="AA160" s="17">
        <f t="shared" si="4"/>
        <v>3</v>
      </c>
      <c r="AB160" s="86"/>
      <c r="AC160" s="114" t="s">
        <v>939</v>
      </c>
      <c r="AD160" s="104"/>
      <c r="AE160" s="18">
        <v>2.57</v>
      </c>
      <c r="AF160" s="144">
        <v>1</v>
      </c>
      <c r="AG160" s="18" t="s">
        <v>940</v>
      </c>
      <c r="AH160" s="18" t="s">
        <v>302</v>
      </c>
      <c r="AI160" s="18" t="s">
        <v>302</v>
      </c>
      <c r="AJ160" s="18" t="s">
        <v>939</v>
      </c>
      <c r="AK160" s="19"/>
    </row>
    <row r="161" spans="2:37" s="2" customFormat="1" ht="114.75" hidden="1" x14ac:dyDescent="0.25">
      <c r="B161" s="50" t="s">
        <v>901</v>
      </c>
      <c r="C161" s="11" t="s">
        <v>37</v>
      </c>
      <c r="D161" s="11" t="s">
        <v>38</v>
      </c>
      <c r="E161" s="11" t="s">
        <v>129</v>
      </c>
      <c r="F161" s="11" t="s">
        <v>200</v>
      </c>
      <c r="G161" s="11" t="s">
        <v>137</v>
      </c>
      <c r="H161" s="11" t="s">
        <v>42</v>
      </c>
      <c r="I161" s="11" t="s">
        <v>43</v>
      </c>
      <c r="J161" s="11" t="s">
        <v>44</v>
      </c>
      <c r="K161" s="11" t="s">
        <v>903</v>
      </c>
      <c r="L161" s="11" t="s">
        <v>46</v>
      </c>
      <c r="M161" s="11" t="s">
        <v>122</v>
      </c>
      <c r="N161" s="11" t="s">
        <v>131</v>
      </c>
      <c r="O161" s="11" t="s">
        <v>904</v>
      </c>
      <c r="P161" s="11" t="s">
        <v>930</v>
      </c>
      <c r="Q161" s="20">
        <v>22.9</v>
      </c>
      <c r="R161" s="13">
        <v>22.9</v>
      </c>
      <c r="S161" s="13">
        <v>30</v>
      </c>
      <c r="T161" s="13">
        <v>30</v>
      </c>
      <c r="U161" s="13">
        <v>30</v>
      </c>
      <c r="V161" s="14">
        <v>30</v>
      </c>
      <c r="W161" s="11" t="s">
        <v>941</v>
      </c>
      <c r="X161" s="15" t="s">
        <v>56</v>
      </c>
      <c r="Y161" s="15" t="s">
        <v>56</v>
      </c>
      <c r="Z161" s="16" t="s">
        <v>942</v>
      </c>
      <c r="AA161" s="17">
        <f t="shared" si="4"/>
        <v>30</v>
      </c>
      <c r="AB161" s="86"/>
      <c r="AC161" s="114" t="s">
        <v>943</v>
      </c>
      <c r="AD161" s="104"/>
      <c r="AE161" s="18" t="s">
        <v>944</v>
      </c>
      <c r="AF161" s="144">
        <v>1</v>
      </c>
      <c r="AG161" s="18" t="s">
        <v>945</v>
      </c>
      <c r="AH161" s="18" t="s">
        <v>302</v>
      </c>
      <c r="AI161" s="18" t="s">
        <v>302</v>
      </c>
      <c r="AJ161" s="18" t="s">
        <v>943</v>
      </c>
      <c r="AK161" s="19"/>
    </row>
    <row r="162" spans="2:37" s="2" customFormat="1" ht="114.75" hidden="1" x14ac:dyDescent="0.25">
      <c r="B162" s="50" t="s">
        <v>901</v>
      </c>
      <c r="C162" s="11" t="s">
        <v>37</v>
      </c>
      <c r="D162" s="11" t="s">
        <v>38</v>
      </c>
      <c r="E162" s="11" t="s">
        <v>129</v>
      </c>
      <c r="F162" s="11" t="s">
        <v>200</v>
      </c>
      <c r="G162" s="11" t="s">
        <v>137</v>
      </c>
      <c r="H162" s="11" t="s">
        <v>42</v>
      </c>
      <c r="I162" s="11" t="s">
        <v>43</v>
      </c>
      <c r="J162" s="11" t="s">
        <v>44</v>
      </c>
      <c r="K162" s="11" t="s">
        <v>903</v>
      </c>
      <c r="L162" s="11" t="s">
        <v>46</v>
      </c>
      <c r="M162" s="11" t="s">
        <v>122</v>
      </c>
      <c r="N162" s="11" t="s">
        <v>131</v>
      </c>
      <c r="O162" s="11" t="s">
        <v>904</v>
      </c>
      <c r="P162" s="11" t="s">
        <v>946</v>
      </c>
      <c r="Q162" s="16" t="s">
        <v>947</v>
      </c>
      <c r="R162" s="26" t="s">
        <v>947</v>
      </c>
      <c r="S162" s="13" t="s">
        <v>948</v>
      </c>
      <c r="T162" s="13" t="s">
        <v>948</v>
      </c>
      <c r="U162" s="13" t="s">
        <v>948</v>
      </c>
      <c r="V162" s="14">
        <v>0.9</v>
      </c>
      <c r="W162" s="11" t="s">
        <v>949</v>
      </c>
      <c r="X162" s="15" t="s">
        <v>56</v>
      </c>
      <c r="Y162" s="15" t="s">
        <v>56</v>
      </c>
      <c r="Z162" s="16" t="s">
        <v>950</v>
      </c>
      <c r="AA162" s="17" t="str">
        <f t="shared" si="4"/>
        <v>&gt;= 90%</v>
      </c>
      <c r="AB162" s="86"/>
      <c r="AC162" s="114" t="s">
        <v>951</v>
      </c>
      <c r="AD162" s="104"/>
      <c r="AE162" s="176">
        <v>0.97599999999999998</v>
      </c>
      <c r="AF162" s="144">
        <v>1</v>
      </c>
      <c r="AG162" s="18" t="s">
        <v>952</v>
      </c>
      <c r="AH162" s="18" t="s">
        <v>302</v>
      </c>
      <c r="AI162" s="18" t="s">
        <v>302</v>
      </c>
      <c r="AJ162" s="18" t="s">
        <v>953</v>
      </c>
      <c r="AK162" s="19"/>
    </row>
    <row r="163" spans="2:37" s="2" customFormat="1" ht="405" hidden="1" customHeight="1" x14ac:dyDescent="0.25">
      <c r="B163" s="50" t="s">
        <v>901</v>
      </c>
      <c r="C163" s="11" t="s">
        <v>37</v>
      </c>
      <c r="D163" s="11" t="s">
        <v>38</v>
      </c>
      <c r="E163" s="11" t="s">
        <v>105</v>
      </c>
      <c r="F163" s="11" t="s">
        <v>106</v>
      </c>
      <c r="G163" s="11" t="s">
        <v>107</v>
      </c>
      <c r="H163" s="11" t="s">
        <v>42</v>
      </c>
      <c r="I163" s="11" t="s">
        <v>43</v>
      </c>
      <c r="J163" s="11" t="s">
        <v>954</v>
      </c>
      <c r="K163" s="11" t="s">
        <v>903</v>
      </c>
      <c r="L163" s="11" t="s">
        <v>108</v>
      </c>
      <c r="M163" s="11" t="s">
        <v>108</v>
      </c>
      <c r="N163" s="11" t="s">
        <v>109</v>
      </c>
      <c r="O163" s="11" t="s">
        <v>955</v>
      </c>
      <c r="P163" s="11" t="s">
        <v>956</v>
      </c>
      <c r="Q163" s="16" t="s">
        <v>957</v>
      </c>
      <c r="R163" s="13">
        <v>0</v>
      </c>
      <c r="S163" s="13">
        <v>0.33</v>
      </c>
      <c r="T163" s="13">
        <v>0.33</v>
      </c>
      <c r="U163" s="13">
        <v>0.34</v>
      </c>
      <c r="V163" s="14">
        <v>1</v>
      </c>
      <c r="W163" s="11" t="s">
        <v>958</v>
      </c>
      <c r="X163" s="15"/>
      <c r="Y163" s="15" t="s">
        <v>56</v>
      </c>
      <c r="Z163" s="16" t="s">
        <v>959</v>
      </c>
      <c r="AA163" s="17">
        <f t="shared" si="4"/>
        <v>0.33</v>
      </c>
      <c r="AB163" s="86"/>
      <c r="AC163" s="114" t="s">
        <v>960</v>
      </c>
      <c r="AD163" s="104"/>
      <c r="AE163" s="18" t="s">
        <v>302</v>
      </c>
      <c r="AF163" s="18" t="s">
        <v>302</v>
      </c>
      <c r="AG163" s="18" t="s">
        <v>961</v>
      </c>
      <c r="AH163" s="18" t="s">
        <v>302</v>
      </c>
      <c r="AI163" s="18" t="s">
        <v>302</v>
      </c>
      <c r="AJ163" s="18" t="s">
        <v>302</v>
      </c>
      <c r="AK163" s="19" t="s">
        <v>302</v>
      </c>
    </row>
    <row r="164" spans="2:37" s="2" customFormat="1" ht="89.25" hidden="1" x14ac:dyDescent="0.25">
      <c r="B164" s="50" t="s">
        <v>901</v>
      </c>
      <c r="C164" s="11" t="s">
        <v>37</v>
      </c>
      <c r="D164" s="11" t="s">
        <v>38</v>
      </c>
      <c r="E164" s="11" t="s">
        <v>105</v>
      </c>
      <c r="F164" s="11" t="s">
        <v>106</v>
      </c>
      <c r="G164" s="11" t="s">
        <v>107</v>
      </c>
      <c r="H164" s="11" t="s">
        <v>42</v>
      </c>
      <c r="I164" s="11" t="s">
        <v>43</v>
      </c>
      <c r="J164" s="11" t="s">
        <v>45</v>
      </c>
      <c r="K164" s="11" t="s">
        <v>903</v>
      </c>
      <c r="L164" s="11" t="s">
        <v>108</v>
      </c>
      <c r="M164" s="11" t="s">
        <v>108</v>
      </c>
      <c r="N164" s="11" t="s">
        <v>109</v>
      </c>
      <c r="O164" s="11" t="s">
        <v>962</v>
      </c>
      <c r="P164" s="11" t="s">
        <v>956</v>
      </c>
      <c r="Q164" s="16" t="s">
        <v>963</v>
      </c>
      <c r="R164" s="13">
        <v>0</v>
      </c>
      <c r="S164" s="13">
        <v>1</v>
      </c>
      <c r="T164" s="13">
        <v>0</v>
      </c>
      <c r="U164" s="13">
        <v>0</v>
      </c>
      <c r="V164" s="14">
        <v>1</v>
      </c>
      <c r="W164" s="11" t="s">
        <v>964</v>
      </c>
      <c r="X164" s="11"/>
      <c r="Y164" s="15" t="s">
        <v>56</v>
      </c>
      <c r="Z164" s="16" t="s">
        <v>965</v>
      </c>
      <c r="AA164" s="17">
        <f t="shared" si="4"/>
        <v>0</v>
      </c>
      <c r="AB164" s="86"/>
      <c r="AC164" s="114" t="s">
        <v>966</v>
      </c>
      <c r="AD164" s="104"/>
      <c r="AE164" s="18" t="s">
        <v>302</v>
      </c>
      <c r="AF164" s="18" t="s">
        <v>302</v>
      </c>
      <c r="AG164" s="18" t="s">
        <v>967</v>
      </c>
      <c r="AH164" s="18" t="s">
        <v>302</v>
      </c>
      <c r="AI164" s="18" t="s">
        <v>302</v>
      </c>
      <c r="AJ164" s="18" t="s">
        <v>302</v>
      </c>
      <c r="AK164" s="19" t="s">
        <v>302</v>
      </c>
    </row>
    <row r="165" spans="2:37" s="2" customFormat="1" ht="191.25" hidden="1" x14ac:dyDescent="0.25">
      <c r="B165" s="50" t="s">
        <v>901</v>
      </c>
      <c r="C165" s="11" t="s">
        <v>37</v>
      </c>
      <c r="D165" s="11" t="s">
        <v>38</v>
      </c>
      <c r="E165" s="11" t="s">
        <v>105</v>
      </c>
      <c r="F165" s="11" t="s">
        <v>106</v>
      </c>
      <c r="G165" s="11" t="s">
        <v>107</v>
      </c>
      <c r="H165" s="11" t="s">
        <v>42</v>
      </c>
      <c r="I165" s="11" t="s">
        <v>43</v>
      </c>
      <c r="J165" s="11" t="s">
        <v>45</v>
      </c>
      <c r="K165" s="11"/>
      <c r="L165" s="11" t="s">
        <v>46</v>
      </c>
      <c r="M165" s="11" t="s">
        <v>130</v>
      </c>
      <c r="N165" s="11" t="s">
        <v>71</v>
      </c>
      <c r="O165" s="11" t="s">
        <v>904</v>
      </c>
      <c r="P165" s="11" t="s">
        <v>930</v>
      </c>
      <c r="Q165" s="71">
        <v>0</v>
      </c>
      <c r="R165" s="13">
        <v>0</v>
      </c>
      <c r="S165" s="13">
        <v>1</v>
      </c>
      <c r="T165" s="13">
        <v>1</v>
      </c>
      <c r="U165" s="13">
        <v>1</v>
      </c>
      <c r="V165" s="14">
        <v>3</v>
      </c>
      <c r="W165" s="11" t="s">
        <v>968</v>
      </c>
      <c r="X165" s="11"/>
      <c r="Y165" s="15" t="s">
        <v>56</v>
      </c>
      <c r="Z165" s="16" t="s">
        <v>969</v>
      </c>
      <c r="AA165" s="17">
        <f t="shared" si="4"/>
        <v>1</v>
      </c>
      <c r="AB165" s="86"/>
      <c r="AC165" s="114" t="s">
        <v>970</v>
      </c>
      <c r="AD165" s="104"/>
      <c r="AE165" s="18" t="s">
        <v>302</v>
      </c>
      <c r="AF165" s="18" t="s">
        <v>302</v>
      </c>
      <c r="AG165" s="18" t="s">
        <v>971</v>
      </c>
      <c r="AH165" s="18" t="s">
        <v>302</v>
      </c>
      <c r="AI165" s="18" t="s">
        <v>302</v>
      </c>
      <c r="AJ165" s="18" t="s">
        <v>302</v>
      </c>
      <c r="AK165" s="19" t="s">
        <v>302</v>
      </c>
    </row>
    <row r="166" spans="2:37" s="2" customFormat="1" ht="130.5" hidden="1" customHeight="1" x14ac:dyDescent="0.25">
      <c r="B166" s="10" t="s">
        <v>972</v>
      </c>
      <c r="C166" s="11" t="s">
        <v>37</v>
      </c>
      <c r="D166" s="11" t="s">
        <v>38</v>
      </c>
      <c r="E166" s="11" t="s">
        <v>105</v>
      </c>
      <c r="F166" s="11" t="s">
        <v>106</v>
      </c>
      <c r="G166" s="11" t="s">
        <v>107</v>
      </c>
      <c r="H166" s="11" t="s">
        <v>42</v>
      </c>
      <c r="I166" s="11" t="s">
        <v>43</v>
      </c>
      <c r="J166" s="11" t="s">
        <v>973</v>
      </c>
      <c r="K166" s="11" t="s">
        <v>974</v>
      </c>
      <c r="L166" s="11" t="s">
        <v>46</v>
      </c>
      <c r="M166" s="11" t="s">
        <v>86</v>
      </c>
      <c r="N166" s="11" t="s">
        <v>109</v>
      </c>
      <c r="O166" s="12" t="s">
        <v>975</v>
      </c>
      <c r="P166" s="12" t="s">
        <v>975</v>
      </c>
      <c r="Q166" s="12">
        <v>30</v>
      </c>
      <c r="R166" s="33">
        <v>35</v>
      </c>
      <c r="S166" s="33">
        <v>70</v>
      </c>
      <c r="T166" s="33">
        <v>70</v>
      </c>
      <c r="U166" s="33">
        <v>70</v>
      </c>
      <c r="V166" s="14">
        <v>70</v>
      </c>
      <c r="W166" s="12" t="s">
        <v>976</v>
      </c>
      <c r="X166" s="15"/>
      <c r="Y166" s="12" t="s">
        <v>56</v>
      </c>
      <c r="Z166" s="12" t="s">
        <v>977</v>
      </c>
      <c r="AA166" s="17">
        <f t="shared" si="4"/>
        <v>70</v>
      </c>
      <c r="AB166" s="86">
        <v>2</v>
      </c>
      <c r="AC166" s="114" t="s">
        <v>978</v>
      </c>
      <c r="AD166" s="104"/>
      <c r="AE166" s="18"/>
      <c r="AF166" s="18"/>
      <c r="AG166" s="18"/>
      <c r="AH166" s="18"/>
      <c r="AI166" s="18"/>
      <c r="AJ166" s="18"/>
      <c r="AK166" s="19"/>
    </row>
    <row r="167" spans="2:37" s="2" customFormat="1" ht="158.25" hidden="1" customHeight="1" x14ac:dyDescent="0.25">
      <c r="B167" s="10" t="s">
        <v>972</v>
      </c>
      <c r="C167" s="11" t="s">
        <v>37</v>
      </c>
      <c r="D167" s="11" t="s">
        <v>38</v>
      </c>
      <c r="E167" s="11" t="s">
        <v>129</v>
      </c>
      <c r="F167" s="11" t="s">
        <v>106</v>
      </c>
      <c r="G167" s="11" t="s">
        <v>107</v>
      </c>
      <c r="H167" s="11" t="s">
        <v>42</v>
      </c>
      <c r="I167" s="11" t="s">
        <v>43</v>
      </c>
      <c r="J167" s="11" t="s">
        <v>973</v>
      </c>
      <c r="K167" s="11" t="s">
        <v>974</v>
      </c>
      <c r="L167" s="11" t="s">
        <v>46</v>
      </c>
      <c r="M167" s="11" t="s">
        <v>86</v>
      </c>
      <c r="N167" s="11" t="s">
        <v>131</v>
      </c>
      <c r="O167" s="12" t="s">
        <v>975</v>
      </c>
      <c r="P167" s="12" t="s">
        <v>975</v>
      </c>
      <c r="Q167" s="12">
        <v>0</v>
      </c>
      <c r="R167" s="33">
        <v>20</v>
      </c>
      <c r="S167" s="33">
        <v>70</v>
      </c>
      <c r="T167" s="33">
        <v>70</v>
      </c>
      <c r="U167" s="33">
        <v>70</v>
      </c>
      <c r="V167" s="14">
        <v>70</v>
      </c>
      <c r="W167" s="12" t="s">
        <v>979</v>
      </c>
      <c r="X167" s="15" t="s">
        <v>56</v>
      </c>
      <c r="Y167" s="12"/>
      <c r="Z167" s="12" t="s">
        <v>977</v>
      </c>
      <c r="AA167" s="17">
        <f t="shared" si="4"/>
        <v>70</v>
      </c>
      <c r="AB167" s="86"/>
      <c r="AC167" s="114" t="s">
        <v>980</v>
      </c>
      <c r="AD167" s="104" t="s">
        <v>981</v>
      </c>
      <c r="AE167" s="18"/>
      <c r="AF167" s="18"/>
      <c r="AG167" s="18"/>
      <c r="AH167" s="18"/>
      <c r="AI167" s="18"/>
      <c r="AJ167" s="18"/>
      <c r="AK167" s="19"/>
    </row>
    <row r="168" spans="2:37" s="2" customFormat="1" ht="108" hidden="1" customHeight="1" x14ac:dyDescent="0.25">
      <c r="B168" s="10" t="s">
        <v>972</v>
      </c>
      <c r="C168" s="11" t="s">
        <v>59</v>
      </c>
      <c r="D168" s="11" t="s">
        <v>60</v>
      </c>
      <c r="E168" s="11" t="s">
        <v>61</v>
      </c>
      <c r="F168" s="11" t="s">
        <v>40</v>
      </c>
      <c r="G168" s="11" t="s">
        <v>41</v>
      </c>
      <c r="H168" s="11" t="s">
        <v>42</v>
      </c>
      <c r="I168" s="11" t="s">
        <v>43</v>
      </c>
      <c r="J168" s="11" t="s">
        <v>45</v>
      </c>
      <c r="K168" s="11" t="s">
        <v>974</v>
      </c>
      <c r="L168" s="11" t="s">
        <v>85</v>
      </c>
      <c r="M168" s="11" t="s">
        <v>876</v>
      </c>
      <c r="N168" s="11" t="s">
        <v>71</v>
      </c>
      <c r="O168" s="12" t="s">
        <v>982</v>
      </c>
      <c r="P168" s="12" t="s">
        <v>983</v>
      </c>
      <c r="Q168" s="12">
        <v>100</v>
      </c>
      <c r="R168" s="33">
        <v>100</v>
      </c>
      <c r="S168" s="33">
        <v>100</v>
      </c>
      <c r="T168" s="33">
        <v>100</v>
      </c>
      <c r="U168" s="33">
        <v>100</v>
      </c>
      <c r="V168" s="14">
        <v>100</v>
      </c>
      <c r="W168" s="12" t="s">
        <v>984</v>
      </c>
      <c r="X168" s="15" t="s">
        <v>56</v>
      </c>
      <c r="Y168" s="12"/>
      <c r="Z168" s="12" t="s">
        <v>977</v>
      </c>
      <c r="AA168" s="17">
        <f t="shared" si="4"/>
        <v>100</v>
      </c>
      <c r="AB168" s="86"/>
      <c r="AC168" s="114" t="s">
        <v>985</v>
      </c>
      <c r="AD168" s="104" t="s">
        <v>986</v>
      </c>
      <c r="AE168" s="18"/>
      <c r="AF168" s="18"/>
      <c r="AG168" s="18"/>
      <c r="AH168" s="18"/>
      <c r="AI168" s="18"/>
      <c r="AJ168" s="18"/>
      <c r="AK168" s="19"/>
    </row>
    <row r="169" spans="2:37" s="2" customFormat="1" ht="96.75" hidden="1" customHeight="1" x14ac:dyDescent="0.25">
      <c r="B169" s="10" t="s">
        <v>972</v>
      </c>
      <c r="C169" s="11" t="s">
        <v>37</v>
      </c>
      <c r="D169" s="11" t="s">
        <v>38</v>
      </c>
      <c r="E169" s="11" t="s">
        <v>105</v>
      </c>
      <c r="F169" s="11" t="s">
        <v>40</v>
      </c>
      <c r="G169" s="11" t="s">
        <v>41</v>
      </c>
      <c r="H169" s="11" t="s">
        <v>42</v>
      </c>
      <c r="I169" s="11" t="s">
        <v>43</v>
      </c>
      <c r="J169" s="11" t="s">
        <v>45</v>
      </c>
      <c r="K169" s="11" t="s">
        <v>974</v>
      </c>
      <c r="L169" s="11" t="s">
        <v>85</v>
      </c>
      <c r="M169" s="11" t="s">
        <v>876</v>
      </c>
      <c r="N169" s="11" t="s">
        <v>109</v>
      </c>
      <c r="O169" s="12" t="s">
        <v>983</v>
      </c>
      <c r="P169" s="12" t="s">
        <v>983</v>
      </c>
      <c r="Q169" s="12">
        <v>100</v>
      </c>
      <c r="R169" s="33">
        <v>100</v>
      </c>
      <c r="S169" s="33">
        <v>100</v>
      </c>
      <c r="T169" s="33">
        <v>100</v>
      </c>
      <c r="U169" s="33">
        <v>100</v>
      </c>
      <c r="V169" s="14">
        <v>100</v>
      </c>
      <c r="W169" s="12" t="s">
        <v>987</v>
      </c>
      <c r="X169" s="15"/>
      <c r="Y169" s="12" t="s">
        <v>56</v>
      </c>
      <c r="Z169" s="12" t="s">
        <v>977</v>
      </c>
      <c r="AA169" s="17">
        <f t="shared" si="4"/>
        <v>100</v>
      </c>
      <c r="AB169" s="86"/>
      <c r="AC169" s="114" t="s">
        <v>988</v>
      </c>
      <c r="AD169" s="104"/>
      <c r="AE169" s="18"/>
      <c r="AF169" s="18"/>
      <c r="AG169" s="18"/>
      <c r="AH169" s="18"/>
      <c r="AI169" s="18"/>
      <c r="AJ169" s="18"/>
      <c r="AK169" s="19"/>
    </row>
    <row r="170" spans="2:37" s="2" customFormat="1" ht="191.25" hidden="1" x14ac:dyDescent="0.25">
      <c r="B170" s="10" t="s">
        <v>972</v>
      </c>
      <c r="C170" s="11" t="s">
        <v>161</v>
      </c>
      <c r="D170" s="11" t="s">
        <v>162</v>
      </c>
      <c r="E170" s="11" t="s">
        <v>989</v>
      </c>
      <c r="F170" s="11" t="s">
        <v>40</v>
      </c>
      <c r="G170" s="11" t="s">
        <v>96</v>
      </c>
      <c r="H170" s="11" t="s">
        <v>42</v>
      </c>
      <c r="I170" s="11" t="s">
        <v>43</v>
      </c>
      <c r="J170" s="11" t="s">
        <v>45</v>
      </c>
      <c r="K170" s="11" t="s">
        <v>974</v>
      </c>
      <c r="L170" s="11" t="s">
        <v>85</v>
      </c>
      <c r="M170" s="11" t="s">
        <v>876</v>
      </c>
      <c r="N170" s="11" t="s">
        <v>71</v>
      </c>
      <c r="O170" s="12" t="s">
        <v>983</v>
      </c>
      <c r="P170" s="12" t="s">
        <v>983</v>
      </c>
      <c r="Q170" s="12">
        <v>1</v>
      </c>
      <c r="R170" s="33">
        <v>1</v>
      </c>
      <c r="S170" s="33">
        <v>1</v>
      </c>
      <c r="T170" s="33">
        <v>1</v>
      </c>
      <c r="U170" s="33">
        <v>1</v>
      </c>
      <c r="V170" s="14">
        <v>4</v>
      </c>
      <c r="W170" s="12" t="s">
        <v>990</v>
      </c>
      <c r="X170" s="15"/>
      <c r="Y170" s="12" t="s">
        <v>56</v>
      </c>
      <c r="Z170" s="12" t="s">
        <v>991</v>
      </c>
      <c r="AA170" s="17">
        <f t="shared" si="4"/>
        <v>1</v>
      </c>
      <c r="AB170" s="86"/>
      <c r="AC170" s="114" t="s">
        <v>992</v>
      </c>
      <c r="AD170" s="104"/>
      <c r="AE170" s="18"/>
      <c r="AF170" s="18"/>
      <c r="AG170" s="18"/>
      <c r="AH170" s="18"/>
      <c r="AI170" s="18"/>
      <c r="AJ170" s="18"/>
      <c r="AK170" s="19"/>
    </row>
    <row r="171" spans="2:37" s="2" customFormat="1" ht="114.75" hidden="1" x14ac:dyDescent="0.25">
      <c r="B171" s="10" t="s">
        <v>972</v>
      </c>
      <c r="C171" s="11" t="s">
        <v>37</v>
      </c>
      <c r="D171" s="11" t="s">
        <v>38</v>
      </c>
      <c r="E171" s="11" t="s">
        <v>105</v>
      </c>
      <c r="F171" s="11" t="s">
        <v>106</v>
      </c>
      <c r="G171" s="11" t="s">
        <v>107</v>
      </c>
      <c r="H171" s="11" t="s">
        <v>42</v>
      </c>
      <c r="I171" s="11" t="s">
        <v>43</v>
      </c>
      <c r="J171" s="11" t="s">
        <v>973</v>
      </c>
      <c r="K171" s="11" t="s">
        <v>974</v>
      </c>
      <c r="L171" s="11" t="s">
        <v>46</v>
      </c>
      <c r="M171" s="11" t="s">
        <v>563</v>
      </c>
      <c r="N171" s="11" t="s">
        <v>109</v>
      </c>
      <c r="O171" s="12" t="s">
        <v>993</v>
      </c>
      <c r="P171" s="12" t="s">
        <v>994</v>
      </c>
      <c r="Q171" s="12">
        <v>95</v>
      </c>
      <c r="R171" s="33">
        <v>95</v>
      </c>
      <c r="S171" s="33">
        <v>95</v>
      </c>
      <c r="T171" s="33">
        <v>95</v>
      </c>
      <c r="U171" s="33">
        <v>95</v>
      </c>
      <c r="V171" s="14">
        <v>95</v>
      </c>
      <c r="W171" s="12" t="s">
        <v>995</v>
      </c>
      <c r="X171" s="15"/>
      <c r="Y171" s="12" t="s">
        <v>56</v>
      </c>
      <c r="Z171" s="12" t="s">
        <v>977</v>
      </c>
      <c r="AA171" s="17">
        <f t="shared" si="4"/>
        <v>95</v>
      </c>
      <c r="AB171" s="86">
        <v>10</v>
      </c>
      <c r="AC171" s="114" t="s">
        <v>996</v>
      </c>
      <c r="AD171" s="104"/>
      <c r="AE171" s="18"/>
      <c r="AF171" s="18"/>
      <c r="AG171" s="18"/>
      <c r="AH171" s="18"/>
      <c r="AI171" s="18"/>
      <c r="AJ171" s="18"/>
      <c r="AK171" s="19"/>
    </row>
    <row r="172" spans="2:37" s="2" customFormat="1" ht="114.75" hidden="1" x14ac:dyDescent="0.25">
      <c r="B172" s="10" t="s">
        <v>972</v>
      </c>
      <c r="C172" s="11" t="s">
        <v>37</v>
      </c>
      <c r="D172" s="11" t="s">
        <v>38</v>
      </c>
      <c r="E172" s="11" t="s">
        <v>129</v>
      </c>
      <c r="F172" s="11" t="s">
        <v>106</v>
      </c>
      <c r="G172" s="11" t="s">
        <v>137</v>
      </c>
      <c r="H172" s="11" t="s">
        <v>42</v>
      </c>
      <c r="I172" s="11" t="s">
        <v>43</v>
      </c>
      <c r="J172" s="11" t="s">
        <v>973</v>
      </c>
      <c r="K172" s="11" t="s">
        <v>974</v>
      </c>
      <c r="L172" s="11" t="s">
        <v>85</v>
      </c>
      <c r="M172" s="11" t="s">
        <v>563</v>
      </c>
      <c r="N172" s="11" t="s">
        <v>131</v>
      </c>
      <c r="O172" s="12" t="s">
        <v>994</v>
      </c>
      <c r="P172" s="12" t="s">
        <v>994</v>
      </c>
      <c r="Q172" s="12">
        <v>0</v>
      </c>
      <c r="R172" s="33">
        <v>4</v>
      </c>
      <c r="S172" s="33">
        <v>4</v>
      </c>
      <c r="T172" s="33">
        <v>4</v>
      </c>
      <c r="U172" s="33">
        <v>4</v>
      </c>
      <c r="V172" s="14">
        <v>16</v>
      </c>
      <c r="W172" s="12" t="s">
        <v>997</v>
      </c>
      <c r="X172" s="15"/>
      <c r="Y172" s="12" t="s">
        <v>56</v>
      </c>
      <c r="Z172" s="12" t="s">
        <v>998</v>
      </c>
      <c r="AA172" s="17">
        <f t="shared" si="4"/>
        <v>4</v>
      </c>
      <c r="AB172" s="86">
        <v>1</v>
      </c>
      <c r="AC172" s="114" t="s">
        <v>999</v>
      </c>
      <c r="AD172" s="104"/>
      <c r="AE172" s="18"/>
      <c r="AF172" s="18"/>
      <c r="AG172" s="18"/>
      <c r="AH172" s="18"/>
      <c r="AI172" s="18"/>
      <c r="AJ172" s="18"/>
      <c r="AK172" s="19"/>
    </row>
    <row r="173" spans="2:37" s="2" customFormat="1" ht="114.75" hidden="1" x14ac:dyDescent="0.25">
      <c r="B173" s="10" t="s">
        <v>972</v>
      </c>
      <c r="C173" s="11" t="s">
        <v>37</v>
      </c>
      <c r="D173" s="11" t="s">
        <v>38</v>
      </c>
      <c r="E173" s="11" t="s">
        <v>129</v>
      </c>
      <c r="F173" s="11" t="s">
        <v>106</v>
      </c>
      <c r="G173" s="11" t="s">
        <v>137</v>
      </c>
      <c r="H173" s="11" t="s">
        <v>42</v>
      </c>
      <c r="I173" s="11" t="s">
        <v>43</v>
      </c>
      <c r="J173" s="11" t="s">
        <v>1000</v>
      </c>
      <c r="K173" s="11" t="s">
        <v>974</v>
      </c>
      <c r="L173" s="11" t="s">
        <v>46</v>
      </c>
      <c r="M173" s="11" t="s">
        <v>563</v>
      </c>
      <c r="N173" s="11" t="s">
        <v>131</v>
      </c>
      <c r="O173" s="12" t="s">
        <v>1001</v>
      </c>
      <c r="P173" s="12" t="s">
        <v>1001</v>
      </c>
      <c r="Q173" s="12">
        <v>0.78</v>
      </c>
      <c r="R173" s="72" t="s">
        <v>1002</v>
      </c>
      <c r="S173" s="72" t="s">
        <v>1002</v>
      </c>
      <c r="T173" s="72" t="s">
        <v>1002</v>
      </c>
      <c r="U173" s="72" t="s">
        <v>1002</v>
      </c>
      <c r="V173" s="73" t="s">
        <v>1002</v>
      </c>
      <c r="W173" s="12" t="s">
        <v>1003</v>
      </c>
      <c r="X173" s="15"/>
      <c r="Y173" s="12" t="s">
        <v>56</v>
      </c>
      <c r="Z173" s="12" t="s">
        <v>1004</v>
      </c>
      <c r="AA173" s="17" t="str">
        <f t="shared" si="4"/>
        <v>&lt;3</v>
      </c>
      <c r="AB173" s="86"/>
      <c r="AC173" s="114" t="s">
        <v>1005</v>
      </c>
      <c r="AD173" s="104"/>
      <c r="AE173" s="18"/>
      <c r="AF173" s="18"/>
      <c r="AG173" s="18"/>
      <c r="AH173" s="18"/>
      <c r="AI173" s="18"/>
      <c r="AJ173" s="18"/>
      <c r="AK173" s="19"/>
    </row>
    <row r="174" spans="2:37" s="2" customFormat="1" ht="114.75" hidden="1" x14ac:dyDescent="0.25">
      <c r="B174" s="10" t="s">
        <v>972</v>
      </c>
      <c r="C174" s="11" t="s">
        <v>37</v>
      </c>
      <c r="D174" s="11" t="s">
        <v>38</v>
      </c>
      <c r="E174" s="11" t="s">
        <v>129</v>
      </c>
      <c r="F174" s="11" t="s">
        <v>106</v>
      </c>
      <c r="G174" s="11" t="s">
        <v>137</v>
      </c>
      <c r="H174" s="11" t="s">
        <v>42</v>
      </c>
      <c r="I174" s="11" t="s">
        <v>43</v>
      </c>
      <c r="J174" s="11" t="s">
        <v>1000</v>
      </c>
      <c r="K174" s="11" t="s">
        <v>974</v>
      </c>
      <c r="L174" s="11" t="s">
        <v>46</v>
      </c>
      <c r="M174" s="11" t="s">
        <v>563</v>
      </c>
      <c r="N174" s="11" t="s">
        <v>131</v>
      </c>
      <c r="O174" s="12" t="s">
        <v>1001</v>
      </c>
      <c r="P174" s="12" t="s">
        <v>1001</v>
      </c>
      <c r="Q174" s="12">
        <v>1.2669999999999999</v>
      </c>
      <c r="R174" s="72" t="s">
        <v>1002</v>
      </c>
      <c r="S174" s="72" t="s">
        <v>1002</v>
      </c>
      <c r="T174" s="72" t="s">
        <v>1002</v>
      </c>
      <c r="U174" s="72" t="s">
        <v>1002</v>
      </c>
      <c r="V174" s="73" t="s">
        <v>1002</v>
      </c>
      <c r="W174" s="12" t="s">
        <v>1006</v>
      </c>
      <c r="X174" s="15"/>
      <c r="Y174" s="12" t="s">
        <v>56</v>
      </c>
      <c r="Z174" s="12" t="s">
        <v>1007</v>
      </c>
      <c r="AA174" s="17" t="str">
        <f t="shared" si="4"/>
        <v>&lt;3</v>
      </c>
      <c r="AB174" s="86"/>
      <c r="AC174" s="114" t="s">
        <v>1008</v>
      </c>
      <c r="AD174" s="104"/>
      <c r="AE174" s="18"/>
      <c r="AF174" s="18"/>
      <c r="AG174" s="18"/>
      <c r="AH174" s="18"/>
      <c r="AI174" s="18"/>
      <c r="AJ174" s="18"/>
      <c r="AK174" s="19"/>
    </row>
    <row r="175" spans="2:37" s="2" customFormat="1" ht="114.75" hidden="1" x14ac:dyDescent="0.25">
      <c r="B175" s="10" t="s">
        <v>972</v>
      </c>
      <c r="C175" s="11" t="s">
        <v>37</v>
      </c>
      <c r="D175" s="11" t="s">
        <v>38</v>
      </c>
      <c r="E175" s="11" t="s">
        <v>129</v>
      </c>
      <c r="F175" s="11" t="s">
        <v>106</v>
      </c>
      <c r="G175" s="11" t="s">
        <v>137</v>
      </c>
      <c r="H175" s="11" t="s">
        <v>42</v>
      </c>
      <c r="I175" s="11" t="s">
        <v>43</v>
      </c>
      <c r="J175" s="11" t="s">
        <v>45</v>
      </c>
      <c r="K175" s="11" t="s">
        <v>974</v>
      </c>
      <c r="L175" s="11" t="s">
        <v>85</v>
      </c>
      <c r="M175" s="11" t="s">
        <v>563</v>
      </c>
      <c r="N175" s="11" t="s">
        <v>131</v>
      </c>
      <c r="O175" s="12" t="s">
        <v>1009</v>
      </c>
      <c r="P175" s="12" t="s">
        <v>1009</v>
      </c>
      <c r="Q175" s="12" t="s">
        <v>50</v>
      </c>
      <c r="R175" s="33" t="s">
        <v>1010</v>
      </c>
      <c r="S175" s="72" t="s">
        <v>1011</v>
      </c>
      <c r="T175" s="72" t="s">
        <v>1011</v>
      </c>
      <c r="U175" s="72" t="s">
        <v>1011</v>
      </c>
      <c r="V175" s="73" t="s">
        <v>1011</v>
      </c>
      <c r="W175" s="12" t="s">
        <v>1012</v>
      </c>
      <c r="X175" s="15" t="s">
        <v>56</v>
      </c>
      <c r="Y175" s="12"/>
      <c r="Z175" s="12" t="s">
        <v>1013</v>
      </c>
      <c r="AA175" s="17" t="str">
        <f t="shared" si="4"/>
        <v>&gt;1,20</v>
      </c>
      <c r="AB175" s="86"/>
      <c r="AC175" s="114" t="s">
        <v>1014</v>
      </c>
      <c r="AD175" s="104"/>
      <c r="AE175" s="18"/>
      <c r="AF175" s="18"/>
      <c r="AG175" s="18"/>
      <c r="AH175" s="18"/>
      <c r="AI175" s="18"/>
      <c r="AJ175" s="18"/>
      <c r="AK175" s="19"/>
    </row>
    <row r="176" spans="2:37" s="2" customFormat="1" ht="114.75" hidden="1" x14ac:dyDescent="0.25">
      <c r="B176" s="10" t="s">
        <v>972</v>
      </c>
      <c r="C176" s="11" t="s">
        <v>37</v>
      </c>
      <c r="D176" s="11" t="s">
        <v>38</v>
      </c>
      <c r="E176" s="11" t="s">
        <v>129</v>
      </c>
      <c r="F176" s="11" t="s">
        <v>106</v>
      </c>
      <c r="G176" s="11" t="s">
        <v>137</v>
      </c>
      <c r="H176" s="11" t="s">
        <v>42</v>
      </c>
      <c r="I176" s="11" t="s">
        <v>43</v>
      </c>
      <c r="J176" s="11" t="s">
        <v>45</v>
      </c>
      <c r="K176" s="11" t="s">
        <v>974</v>
      </c>
      <c r="L176" s="11" t="s">
        <v>85</v>
      </c>
      <c r="M176" s="11" t="s">
        <v>563</v>
      </c>
      <c r="N176" s="11" t="s">
        <v>131</v>
      </c>
      <c r="O176" s="12" t="s">
        <v>1009</v>
      </c>
      <c r="P176" s="12" t="s">
        <v>1009</v>
      </c>
      <c r="Q176" s="12" t="s">
        <v>50</v>
      </c>
      <c r="R176" s="72" t="s">
        <v>1015</v>
      </c>
      <c r="S176" s="72" t="s">
        <v>1015</v>
      </c>
      <c r="T176" s="72" t="s">
        <v>1015</v>
      </c>
      <c r="U176" s="72" t="s">
        <v>1015</v>
      </c>
      <c r="V176" s="73" t="s">
        <v>1015</v>
      </c>
      <c r="W176" s="12" t="s">
        <v>1016</v>
      </c>
      <c r="X176" s="15"/>
      <c r="Y176" s="12" t="s">
        <v>56</v>
      </c>
      <c r="Z176" s="12" t="s">
        <v>1017</v>
      </c>
      <c r="AA176" s="17" t="str">
        <f t="shared" si="4"/>
        <v>&gt;0,9</v>
      </c>
      <c r="AB176" s="86"/>
      <c r="AC176" s="114" t="s">
        <v>1018</v>
      </c>
      <c r="AD176" s="104"/>
      <c r="AE176" s="18"/>
      <c r="AF176" s="18"/>
      <c r="AG176" s="18"/>
      <c r="AH176" s="18"/>
      <c r="AI176" s="18"/>
      <c r="AJ176" s="18"/>
      <c r="AK176" s="19"/>
    </row>
    <row r="177" spans="2:37" s="2" customFormat="1" ht="191.25" hidden="1" x14ac:dyDescent="0.25">
      <c r="B177" s="10" t="s">
        <v>972</v>
      </c>
      <c r="C177" s="11" t="s">
        <v>59</v>
      </c>
      <c r="D177" s="11" t="s">
        <v>60</v>
      </c>
      <c r="E177" s="11" t="s">
        <v>1019</v>
      </c>
      <c r="F177" s="11" t="s">
        <v>200</v>
      </c>
      <c r="G177" s="11" t="s">
        <v>1020</v>
      </c>
      <c r="H177" s="11" t="s">
        <v>42</v>
      </c>
      <c r="I177" s="11" t="s">
        <v>43</v>
      </c>
      <c r="J177" s="11" t="s">
        <v>45</v>
      </c>
      <c r="K177" s="11" t="s">
        <v>974</v>
      </c>
      <c r="L177" s="11" t="s">
        <v>85</v>
      </c>
      <c r="M177" s="11" t="s">
        <v>191</v>
      </c>
      <c r="N177" s="11" t="s">
        <v>71</v>
      </c>
      <c r="O177" s="12" t="s">
        <v>1021</v>
      </c>
      <c r="P177" s="12" t="s">
        <v>1021</v>
      </c>
      <c r="Q177" s="12">
        <v>0</v>
      </c>
      <c r="R177" s="33">
        <v>0.8</v>
      </c>
      <c r="S177" s="33">
        <v>0.8</v>
      </c>
      <c r="T177" s="33">
        <v>0.8</v>
      </c>
      <c r="U177" s="33">
        <v>0.8</v>
      </c>
      <c r="V177" s="14">
        <v>0.8</v>
      </c>
      <c r="W177" s="12" t="s">
        <v>1022</v>
      </c>
      <c r="X177" s="15"/>
      <c r="Y177" s="12" t="s">
        <v>56</v>
      </c>
      <c r="Z177" s="12" t="s">
        <v>1023</v>
      </c>
      <c r="AA177" s="17">
        <f t="shared" si="4"/>
        <v>0.8</v>
      </c>
      <c r="AB177" s="86">
        <v>7.0000000000000007E-2</v>
      </c>
      <c r="AC177" s="114" t="s">
        <v>1024</v>
      </c>
      <c r="AD177" s="104"/>
      <c r="AE177" s="18"/>
      <c r="AF177" s="18"/>
      <c r="AG177" s="18"/>
      <c r="AH177" s="18"/>
      <c r="AI177" s="18"/>
      <c r="AJ177" s="18"/>
      <c r="AK177" s="19"/>
    </row>
    <row r="178" spans="2:37" s="2" customFormat="1" ht="114.75" hidden="1" x14ac:dyDescent="0.25">
      <c r="B178" s="10" t="s">
        <v>972</v>
      </c>
      <c r="C178" s="11" t="s">
        <v>37</v>
      </c>
      <c r="D178" s="11" t="s">
        <v>38</v>
      </c>
      <c r="E178" s="11" t="s">
        <v>39</v>
      </c>
      <c r="F178" s="11" t="s">
        <v>40</v>
      </c>
      <c r="G178" s="11" t="s">
        <v>41</v>
      </c>
      <c r="H178" s="11" t="s">
        <v>42</v>
      </c>
      <c r="I178" s="11" t="s">
        <v>43</v>
      </c>
      <c r="J178" s="11" t="s">
        <v>45</v>
      </c>
      <c r="K178" s="11" t="s">
        <v>974</v>
      </c>
      <c r="L178" s="11" t="s">
        <v>85</v>
      </c>
      <c r="M178" s="11" t="s">
        <v>239</v>
      </c>
      <c r="N178" s="11" t="s">
        <v>47</v>
      </c>
      <c r="O178" s="12" t="s">
        <v>1025</v>
      </c>
      <c r="P178" s="12" t="s">
        <v>1025</v>
      </c>
      <c r="Q178" s="12">
        <v>1.06</v>
      </c>
      <c r="R178" s="33" t="s">
        <v>1026</v>
      </c>
      <c r="S178" s="33" t="s">
        <v>1026</v>
      </c>
      <c r="T178" s="33" t="s">
        <v>1026</v>
      </c>
      <c r="U178" s="33" t="s">
        <v>1026</v>
      </c>
      <c r="V178" s="14" t="s">
        <v>1026</v>
      </c>
      <c r="W178" s="12" t="s">
        <v>1027</v>
      </c>
      <c r="X178" s="15"/>
      <c r="Y178" s="12" t="s">
        <v>56</v>
      </c>
      <c r="Z178" s="12" t="s">
        <v>1028</v>
      </c>
      <c r="AA178" s="17" t="str">
        <f t="shared" si="4"/>
        <v>&gt;1</v>
      </c>
      <c r="AB178" s="86"/>
      <c r="AC178" s="114" t="s">
        <v>1029</v>
      </c>
      <c r="AD178" s="104"/>
      <c r="AE178" s="18"/>
      <c r="AF178" s="18"/>
      <c r="AG178" s="18"/>
      <c r="AH178" s="18"/>
      <c r="AI178" s="18"/>
      <c r="AJ178" s="18"/>
      <c r="AK178" s="19"/>
    </row>
    <row r="179" spans="2:37" s="2" customFormat="1" ht="114.75" hidden="1" x14ac:dyDescent="0.25">
      <c r="B179" s="10" t="s">
        <v>972</v>
      </c>
      <c r="C179" s="11" t="s">
        <v>37</v>
      </c>
      <c r="D179" s="11" t="s">
        <v>38</v>
      </c>
      <c r="E179" s="11" t="s">
        <v>152</v>
      </c>
      <c r="F179" s="11" t="s">
        <v>106</v>
      </c>
      <c r="G179" s="11" t="s">
        <v>96</v>
      </c>
      <c r="H179" s="11" t="s">
        <v>42</v>
      </c>
      <c r="I179" s="11" t="s">
        <v>43</v>
      </c>
      <c r="J179" s="11" t="s">
        <v>45</v>
      </c>
      <c r="K179" s="11" t="s">
        <v>974</v>
      </c>
      <c r="L179" s="11" t="s">
        <v>46</v>
      </c>
      <c r="M179" s="11" t="s">
        <v>191</v>
      </c>
      <c r="N179" s="23" t="s">
        <v>153</v>
      </c>
      <c r="O179" s="12" t="s">
        <v>1030</v>
      </c>
      <c r="P179" s="12" t="s">
        <v>1030</v>
      </c>
      <c r="Q179" s="12">
        <v>0</v>
      </c>
      <c r="R179" s="33">
        <v>0</v>
      </c>
      <c r="S179" s="33">
        <v>0</v>
      </c>
      <c r="T179" s="33">
        <v>0</v>
      </c>
      <c r="U179" s="33">
        <v>0</v>
      </c>
      <c r="V179" s="14">
        <v>0</v>
      </c>
      <c r="W179" s="12" t="s">
        <v>1031</v>
      </c>
      <c r="X179" s="15"/>
      <c r="Y179" s="12"/>
      <c r="Z179" s="12" t="s">
        <v>1032</v>
      </c>
      <c r="AA179" s="17">
        <f t="shared" si="4"/>
        <v>0</v>
      </c>
      <c r="AB179" s="86">
        <v>0</v>
      </c>
      <c r="AC179" s="114" t="s">
        <v>1033</v>
      </c>
      <c r="AD179" s="104"/>
      <c r="AE179" s="18"/>
      <c r="AF179" s="18"/>
      <c r="AG179" s="18"/>
      <c r="AH179" s="18"/>
      <c r="AI179" s="18"/>
      <c r="AJ179" s="18"/>
      <c r="AK179" s="19"/>
    </row>
    <row r="180" spans="2:37" s="2" customFormat="1" ht="114.75" hidden="1" x14ac:dyDescent="0.25">
      <c r="B180" s="10" t="s">
        <v>972</v>
      </c>
      <c r="C180" s="11" t="s">
        <v>37</v>
      </c>
      <c r="D180" s="11" t="s">
        <v>38</v>
      </c>
      <c r="E180" s="11" t="s">
        <v>105</v>
      </c>
      <c r="F180" s="11" t="s">
        <v>106</v>
      </c>
      <c r="G180" s="11" t="s">
        <v>107</v>
      </c>
      <c r="H180" s="11" t="s">
        <v>42</v>
      </c>
      <c r="I180" s="11" t="s">
        <v>43</v>
      </c>
      <c r="J180" s="11" t="s">
        <v>973</v>
      </c>
      <c r="K180" s="11" t="s">
        <v>974</v>
      </c>
      <c r="L180" s="11" t="s">
        <v>85</v>
      </c>
      <c r="M180" s="11" t="s">
        <v>563</v>
      </c>
      <c r="N180" s="11" t="s">
        <v>109</v>
      </c>
      <c r="O180" s="11" t="s">
        <v>1034</v>
      </c>
      <c r="P180" s="11" t="s">
        <v>1034</v>
      </c>
      <c r="Q180" s="16">
        <v>0</v>
      </c>
      <c r="R180" s="13">
        <v>0</v>
      </c>
      <c r="S180" s="22">
        <v>1</v>
      </c>
      <c r="T180" s="22">
        <v>1</v>
      </c>
      <c r="U180" s="22">
        <v>1</v>
      </c>
      <c r="V180" s="74">
        <v>1</v>
      </c>
      <c r="W180" s="15" t="s">
        <v>1035</v>
      </c>
      <c r="X180" s="96"/>
      <c r="Y180" s="96" t="s">
        <v>56</v>
      </c>
      <c r="Z180" s="16" t="s">
        <v>1036</v>
      </c>
      <c r="AA180" s="17">
        <f t="shared" si="4"/>
        <v>1</v>
      </c>
      <c r="AB180" s="86"/>
      <c r="AC180" s="114" t="s">
        <v>1037</v>
      </c>
      <c r="AD180" s="104"/>
      <c r="AE180" s="18"/>
      <c r="AF180" s="18"/>
      <c r="AG180" s="18"/>
      <c r="AH180" s="18"/>
      <c r="AI180" s="18"/>
      <c r="AJ180" s="18"/>
      <c r="AK180" s="19"/>
    </row>
    <row r="181" spans="2:37" s="2" customFormat="1" ht="409.5" hidden="1" x14ac:dyDescent="0.2">
      <c r="B181" s="50" t="s">
        <v>1038</v>
      </c>
      <c r="C181" s="11" t="s">
        <v>37</v>
      </c>
      <c r="D181" s="11" t="s">
        <v>38</v>
      </c>
      <c r="E181" s="11" t="s">
        <v>95</v>
      </c>
      <c r="F181" s="11" t="s">
        <v>40</v>
      </c>
      <c r="G181" s="11" t="s">
        <v>41</v>
      </c>
      <c r="H181" s="11" t="s">
        <v>42</v>
      </c>
      <c r="I181" s="11" t="s">
        <v>238</v>
      </c>
      <c r="J181" s="11" t="s">
        <v>45</v>
      </c>
      <c r="K181" s="11" t="s">
        <v>45</v>
      </c>
      <c r="L181" s="11" t="s">
        <v>190</v>
      </c>
      <c r="M181" s="11" t="s">
        <v>191</v>
      </c>
      <c r="N181" s="11" t="s">
        <v>97</v>
      </c>
      <c r="O181" s="11" t="s">
        <v>1039</v>
      </c>
      <c r="P181" s="11" t="s">
        <v>1040</v>
      </c>
      <c r="Q181" s="45">
        <v>0</v>
      </c>
      <c r="R181" s="49">
        <v>0.3</v>
      </c>
      <c r="S181" s="49">
        <v>0.6</v>
      </c>
      <c r="T181" s="49">
        <v>0.1</v>
      </c>
      <c r="U181" s="49">
        <v>0</v>
      </c>
      <c r="V181" s="45">
        <v>1</v>
      </c>
      <c r="W181" s="11" t="s">
        <v>1041</v>
      </c>
      <c r="X181" s="11" t="s">
        <v>56</v>
      </c>
      <c r="Y181" s="11" t="s">
        <v>56</v>
      </c>
      <c r="Z181" s="16" t="s">
        <v>1042</v>
      </c>
      <c r="AA181" s="17">
        <f t="shared" si="4"/>
        <v>0.1</v>
      </c>
      <c r="AB181" s="75"/>
      <c r="AC181" s="115" t="s">
        <v>1043</v>
      </c>
      <c r="AD181" s="105" t="s">
        <v>1044</v>
      </c>
      <c r="AE181" s="144">
        <v>0.09</v>
      </c>
      <c r="AF181" s="144">
        <v>0.9</v>
      </c>
      <c r="AG181" s="18" t="s">
        <v>1045</v>
      </c>
      <c r="AH181" s="18"/>
      <c r="AI181" s="18"/>
      <c r="AJ181" s="18"/>
      <c r="AK181" s="19"/>
    </row>
    <row r="182" spans="2:37" s="2" customFormat="1" ht="216" hidden="1" x14ac:dyDescent="0.2">
      <c r="B182" s="50" t="s">
        <v>1038</v>
      </c>
      <c r="C182" s="11" t="s">
        <v>37</v>
      </c>
      <c r="D182" s="11" t="s">
        <v>38</v>
      </c>
      <c r="E182" s="11" t="s">
        <v>95</v>
      </c>
      <c r="F182" s="11" t="s">
        <v>40</v>
      </c>
      <c r="G182" s="11" t="s">
        <v>41</v>
      </c>
      <c r="H182" s="11" t="s">
        <v>42</v>
      </c>
      <c r="I182" s="11" t="s">
        <v>238</v>
      </c>
      <c r="J182" s="11" t="s">
        <v>45</v>
      </c>
      <c r="K182" s="11" t="s">
        <v>45</v>
      </c>
      <c r="L182" s="11" t="s">
        <v>46</v>
      </c>
      <c r="M182" s="11" t="s">
        <v>45</v>
      </c>
      <c r="N182" s="11" t="s">
        <v>97</v>
      </c>
      <c r="O182" s="11" t="s">
        <v>1039</v>
      </c>
      <c r="P182" s="11" t="s">
        <v>1046</v>
      </c>
      <c r="Q182" s="45">
        <v>0</v>
      </c>
      <c r="R182" s="49">
        <v>0.2</v>
      </c>
      <c r="S182" s="49">
        <v>0.6</v>
      </c>
      <c r="T182" s="49">
        <v>0.2</v>
      </c>
      <c r="U182" s="49">
        <v>0</v>
      </c>
      <c r="V182" s="45">
        <v>1</v>
      </c>
      <c r="W182" s="11" t="s">
        <v>1047</v>
      </c>
      <c r="X182" s="11"/>
      <c r="Y182" s="11" t="s">
        <v>56</v>
      </c>
      <c r="Z182" s="11" t="s">
        <v>1048</v>
      </c>
      <c r="AA182" s="17">
        <f t="shared" si="4"/>
        <v>0.2</v>
      </c>
      <c r="AB182" s="75"/>
      <c r="AC182" s="117" t="s">
        <v>1049</v>
      </c>
      <c r="AD182" s="109" t="s">
        <v>1050</v>
      </c>
      <c r="AE182" s="144">
        <v>0.1</v>
      </c>
      <c r="AF182" s="144">
        <v>0.5</v>
      </c>
      <c r="AG182" s="145" t="s">
        <v>1051</v>
      </c>
      <c r="AH182" s="18"/>
      <c r="AI182" s="18"/>
      <c r="AJ182" s="18"/>
      <c r="AK182" s="19"/>
    </row>
    <row r="183" spans="2:37" s="2" customFormat="1" ht="159" hidden="1" customHeight="1" x14ac:dyDescent="0.2">
      <c r="B183" s="50" t="s">
        <v>1038</v>
      </c>
      <c r="C183" s="11" t="s">
        <v>37</v>
      </c>
      <c r="D183" s="11" t="s">
        <v>38</v>
      </c>
      <c r="E183" s="11" t="s">
        <v>95</v>
      </c>
      <c r="F183" s="11" t="s">
        <v>40</v>
      </c>
      <c r="G183" s="11" t="s">
        <v>96</v>
      </c>
      <c r="H183" s="11" t="s">
        <v>42</v>
      </c>
      <c r="I183" s="11" t="s">
        <v>43</v>
      </c>
      <c r="J183" s="11" t="s">
        <v>45</v>
      </c>
      <c r="K183" s="11" t="s">
        <v>45</v>
      </c>
      <c r="L183" s="11" t="s">
        <v>46</v>
      </c>
      <c r="M183" s="11" t="s">
        <v>175</v>
      </c>
      <c r="N183" s="11" t="s">
        <v>97</v>
      </c>
      <c r="O183" s="11" t="s">
        <v>1052</v>
      </c>
      <c r="P183" s="11" t="s">
        <v>1053</v>
      </c>
      <c r="Q183" s="21">
        <v>0</v>
      </c>
      <c r="R183" s="13">
        <v>0</v>
      </c>
      <c r="S183" s="26">
        <v>0.3</v>
      </c>
      <c r="T183" s="26">
        <v>0.5</v>
      </c>
      <c r="U183" s="26">
        <v>0.2</v>
      </c>
      <c r="V183" s="29">
        <v>1</v>
      </c>
      <c r="W183" s="11" t="s">
        <v>1054</v>
      </c>
      <c r="X183" s="11" t="s">
        <v>56</v>
      </c>
      <c r="Y183" s="11" t="s">
        <v>56</v>
      </c>
      <c r="Z183" s="16" t="s">
        <v>1055</v>
      </c>
      <c r="AA183" s="17">
        <f t="shared" si="4"/>
        <v>0.5</v>
      </c>
      <c r="AB183" s="75"/>
      <c r="AC183" s="117" t="s">
        <v>1056</v>
      </c>
      <c r="AD183" s="109" t="s">
        <v>1044</v>
      </c>
      <c r="AE183" s="144">
        <v>0</v>
      </c>
      <c r="AF183" s="144">
        <v>0</v>
      </c>
      <c r="AG183" s="18" t="s">
        <v>1057</v>
      </c>
      <c r="AH183" s="18"/>
      <c r="AI183" s="18"/>
      <c r="AJ183" s="18" t="s">
        <v>1058</v>
      </c>
      <c r="AK183" s="19"/>
    </row>
    <row r="184" spans="2:37" s="2" customFormat="1" ht="165.75" hidden="1" x14ac:dyDescent="0.2">
      <c r="B184" s="50" t="s">
        <v>1038</v>
      </c>
      <c r="C184" s="11" t="s">
        <v>37</v>
      </c>
      <c r="D184" s="11" t="s">
        <v>38</v>
      </c>
      <c r="E184" s="11" t="s">
        <v>95</v>
      </c>
      <c r="F184" s="23" t="s">
        <v>40</v>
      </c>
      <c r="G184" s="23" t="s">
        <v>41</v>
      </c>
      <c r="H184" s="23" t="s">
        <v>42</v>
      </c>
      <c r="I184" s="23" t="s">
        <v>43</v>
      </c>
      <c r="J184" s="11" t="s">
        <v>45</v>
      </c>
      <c r="K184" s="11" t="s">
        <v>45</v>
      </c>
      <c r="L184" s="11" t="s">
        <v>46</v>
      </c>
      <c r="M184" s="23" t="s">
        <v>175</v>
      </c>
      <c r="N184" s="23" t="s">
        <v>97</v>
      </c>
      <c r="O184" s="11" t="s">
        <v>1052</v>
      </c>
      <c r="P184" s="11" t="s">
        <v>1059</v>
      </c>
      <c r="Q184" s="45">
        <v>0</v>
      </c>
      <c r="R184" s="76">
        <v>0</v>
      </c>
      <c r="S184" s="77">
        <v>0.2</v>
      </c>
      <c r="T184" s="76">
        <v>0.8</v>
      </c>
      <c r="U184" s="76" t="s">
        <v>1060</v>
      </c>
      <c r="V184" s="78">
        <v>1</v>
      </c>
      <c r="W184" s="79" t="s">
        <v>1061</v>
      </c>
      <c r="X184" s="11" t="s">
        <v>56</v>
      </c>
      <c r="Y184" s="11" t="s">
        <v>56</v>
      </c>
      <c r="Z184" s="79" t="s">
        <v>1062</v>
      </c>
      <c r="AA184" s="17">
        <f t="shared" si="4"/>
        <v>0.8</v>
      </c>
      <c r="AB184" s="75"/>
      <c r="AC184" s="117" t="s">
        <v>1063</v>
      </c>
      <c r="AD184" s="109" t="s">
        <v>1044</v>
      </c>
      <c r="AE184" s="144">
        <v>0.78</v>
      </c>
      <c r="AF184" s="18" t="s">
        <v>1064</v>
      </c>
      <c r="AG184" s="18" t="s">
        <v>1065</v>
      </c>
      <c r="AH184" s="18"/>
      <c r="AI184" s="18"/>
      <c r="AJ184" s="18"/>
      <c r="AK184" s="19"/>
    </row>
    <row r="185" spans="2:37" s="2" customFormat="1" ht="288" hidden="1" x14ac:dyDescent="0.2">
      <c r="B185" s="50" t="s">
        <v>1038</v>
      </c>
      <c r="C185" s="11" t="s">
        <v>37</v>
      </c>
      <c r="D185" s="11" t="s">
        <v>38</v>
      </c>
      <c r="E185" s="11" t="s">
        <v>95</v>
      </c>
      <c r="F185" s="23" t="s">
        <v>40</v>
      </c>
      <c r="G185" s="23" t="s">
        <v>41</v>
      </c>
      <c r="H185" s="23" t="s">
        <v>42</v>
      </c>
      <c r="I185" s="23" t="s">
        <v>238</v>
      </c>
      <c r="J185" s="11" t="s">
        <v>45</v>
      </c>
      <c r="K185" s="11" t="s">
        <v>45</v>
      </c>
      <c r="L185" s="11" t="s">
        <v>201</v>
      </c>
      <c r="M185" s="23" t="s">
        <v>202</v>
      </c>
      <c r="N185" s="23" t="s">
        <v>97</v>
      </c>
      <c r="O185" s="11" t="s">
        <v>1066</v>
      </c>
      <c r="P185" s="11" t="s">
        <v>1067</v>
      </c>
      <c r="Q185" s="21">
        <v>0</v>
      </c>
      <c r="R185" s="13">
        <v>1</v>
      </c>
      <c r="S185" s="13">
        <v>2</v>
      </c>
      <c r="T185" s="13">
        <v>2</v>
      </c>
      <c r="U185" s="13">
        <v>2</v>
      </c>
      <c r="V185" s="14">
        <v>7</v>
      </c>
      <c r="W185" s="79" t="s">
        <v>1068</v>
      </c>
      <c r="X185" s="11" t="s">
        <v>56</v>
      </c>
      <c r="Y185" s="11" t="s">
        <v>56</v>
      </c>
      <c r="Z185" s="11" t="s">
        <v>1069</v>
      </c>
      <c r="AA185" s="17">
        <f t="shared" si="4"/>
        <v>2</v>
      </c>
      <c r="AB185" s="75"/>
      <c r="AC185" s="117" t="s">
        <v>1070</v>
      </c>
      <c r="AD185" s="109" t="s">
        <v>1044</v>
      </c>
      <c r="AE185" s="18">
        <v>1</v>
      </c>
      <c r="AF185" s="144">
        <v>0.5</v>
      </c>
      <c r="AG185" s="18" t="s">
        <v>1071</v>
      </c>
      <c r="AH185" s="18"/>
      <c r="AI185" s="18"/>
      <c r="AJ185" s="18" t="s">
        <v>1072</v>
      </c>
      <c r="AK185" s="19"/>
    </row>
    <row r="186" spans="2:37" s="2" customFormat="1" ht="178.5" hidden="1" x14ac:dyDescent="0.2">
      <c r="B186" s="50" t="s">
        <v>1038</v>
      </c>
      <c r="C186" s="11" t="s">
        <v>37</v>
      </c>
      <c r="D186" s="11" t="s">
        <v>38</v>
      </c>
      <c r="E186" s="11" t="s">
        <v>95</v>
      </c>
      <c r="F186" s="23" t="s">
        <v>40</v>
      </c>
      <c r="G186" s="23" t="s">
        <v>41</v>
      </c>
      <c r="H186" s="23" t="s">
        <v>42</v>
      </c>
      <c r="I186" s="23" t="s">
        <v>238</v>
      </c>
      <c r="J186" s="11" t="s">
        <v>45</v>
      </c>
      <c r="K186" s="11" t="s">
        <v>45</v>
      </c>
      <c r="L186" s="11" t="s">
        <v>201</v>
      </c>
      <c r="M186" s="23" t="s">
        <v>202</v>
      </c>
      <c r="N186" s="23" t="s">
        <v>97</v>
      </c>
      <c r="O186" s="11" t="s">
        <v>1052</v>
      </c>
      <c r="P186" s="11" t="s">
        <v>1073</v>
      </c>
      <c r="Q186" s="21">
        <v>0</v>
      </c>
      <c r="R186" s="13">
        <v>0</v>
      </c>
      <c r="S186" s="22">
        <v>0.5</v>
      </c>
      <c r="T186" s="22">
        <v>0.75</v>
      </c>
      <c r="U186" s="22">
        <v>1</v>
      </c>
      <c r="V186" s="29">
        <v>1</v>
      </c>
      <c r="W186" s="80" t="s">
        <v>1074</v>
      </c>
      <c r="X186" s="11" t="s">
        <v>56</v>
      </c>
      <c r="Y186" s="11" t="s">
        <v>56</v>
      </c>
      <c r="Z186" s="16" t="s">
        <v>1075</v>
      </c>
      <c r="AA186" s="17">
        <f t="shared" si="4"/>
        <v>0.75</v>
      </c>
      <c r="AB186" s="75"/>
      <c r="AC186" s="117" t="s">
        <v>1076</v>
      </c>
      <c r="AD186" s="109" t="s">
        <v>1077</v>
      </c>
      <c r="AE186" s="144">
        <v>0.71</v>
      </c>
      <c r="AF186" s="144">
        <v>0.95</v>
      </c>
      <c r="AG186" s="18" t="s">
        <v>1078</v>
      </c>
      <c r="AH186" s="18"/>
      <c r="AI186" s="18"/>
      <c r="AJ186" s="18" t="s">
        <v>1079</v>
      </c>
      <c r="AK186" s="19"/>
    </row>
    <row r="187" spans="2:37" s="2" customFormat="1" ht="180.75" hidden="1" customHeight="1" x14ac:dyDescent="0.2">
      <c r="B187" s="50" t="s">
        <v>1038</v>
      </c>
      <c r="C187" s="11" t="s">
        <v>59</v>
      </c>
      <c r="D187" s="11" t="s">
        <v>60</v>
      </c>
      <c r="E187" s="11" t="s">
        <v>1080</v>
      </c>
      <c r="F187" s="23" t="s">
        <v>200</v>
      </c>
      <c r="G187" s="23" t="s">
        <v>41</v>
      </c>
      <c r="H187" s="23" t="s">
        <v>42</v>
      </c>
      <c r="I187" s="23" t="s">
        <v>413</v>
      </c>
      <c r="J187" s="11" t="s">
        <v>45</v>
      </c>
      <c r="K187" s="11" t="s">
        <v>45</v>
      </c>
      <c r="L187" s="23" t="s">
        <v>46</v>
      </c>
      <c r="M187" s="23" t="s">
        <v>122</v>
      </c>
      <c r="N187" s="23" t="s">
        <v>71</v>
      </c>
      <c r="O187" s="11" t="s">
        <v>1052</v>
      </c>
      <c r="P187" s="11" t="s">
        <v>1081</v>
      </c>
      <c r="Q187" s="45">
        <v>0</v>
      </c>
      <c r="R187" s="13">
        <v>0</v>
      </c>
      <c r="S187" s="49">
        <v>0.2</v>
      </c>
      <c r="T187" s="49">
        <v>0.8</v>
      </c>
      <c r="U187" s="49">
        <v>0</v>
      </c>
      <c r="V187" s="45">
        <v>1</v>
      </c>
      <c r="W187" s="11" t="s">
        <v>1082</v>
      </c>
      <c r="X187" s="11" t="s">
        <v>56</v>
      </c>
      <c r="Y187" s="11" t="s">
        <v>56</v>
      </c>
      <c r="Z187" s="16" t="s">
        <v>1083</v>
      </c>
      <c r="AA187" s="17">
        <f t="shared" si="4"/>
        <v>0.8</v>
      </c>
      <c r="AB187" s="75"/>
      <c r="AC187" s="117" t="s">
        <v>1084</v>
      </c>
      <c r="AD187" s="109" t="s">
        <v>1085</v>
      </c>
      <c r="AE187" s="144">
        <v>0.1</v>
      </c>
      <c r="AF187" s="18" t="s">
        <v>1086</v>
      </c>
      <c r="AG187" s="18" t="s">
        <v>1087</v>
      </c>
      <c r="AH187" s="18"/>
      <c r="AI187" s="18"/>
      <c r="AJ187" s="18" t="s">
        <v>1088</v>
      </c>
      <c r="AK187" s="19"/>
    </row>
    <row r="188" spans="2:37" s="2" customFormat="1" ht="88.5" hidden="1" customHeight="1" x14ac:dyDescent="0.2">
      <c r="B188" s="50" t="s">
        <v>1038</v>
      </c>
      <c r="C188" s="11" t="s">
        <v>37</v>
      </c>
      <c r="D188" s="11" t="s">
        <v>38</v>
      </c>
      <c r="E188" s="11" t="s">
        <v>95</v>
      </c>
      <c r="F188" s="23" t="s">
        <v>40</v>
      </c>
      <c r="G188" s="23" t="s">
        <v>41</v>
      </c>
      <c r="H188" s="23" t="s">
        <v>42</v>
      </c>
      <c r="I188" s="23" t="s">
        <v>43</v>
      </c>
      <c r="J188" s="11" t="s">
        <v>45</v>
      </c>
      <c r="K188" s="11" t="s">
        <v>45</v>
      </c>
      <c r="L188" s="11" t="s">
        <v>46</v>
      </c>
      <c r="M188" s="11" t="s">
        <v>175</v>
      </c>
      <c r="N188" s="11" t="s">
        <v>97</v>
      </c>
      <c r="O188" s="11" t="s">
        <v>1052</v>
      </c>
      <c r="P188" s="11" t="s">
        <v>1089</v>
      </c>
      <c r="Q188" s="21">
        <v>0</v>
      </c>
      <c r="R188" s="22">
        <v>0.05</v>
      </c>
      <c r="S188" s="22">
        <v>0.75</v>
      </c>
      <c r="T188" s="22">
        <v>0.2</v>
      </c>
      <c r="U188" s="13">
        <v>0</v>
      </c>
      <c r="V188" s="29">
        <v>1</v>
      </c>
      <c r="W188" s="11" t="s">
        <v>1090</v>
      </c>
      <c r="X188" s="11"/>
      <c r="Y188" s="11" t="s">
        <v>56</v>
      </c>
      <c r="Z188" s="16" t="s">
        <v>1091</v>
      </c>
      <c r="AA188" s="17">
        <f t="shared" si="4"/>
        <v>0.2</v>
      </c>
      <c r="AB188" s="75"/>
      <c r="AC188" s="117" t="s">
        <v>1092</v>
      </c>
      <c r="AD188" s="109" t="s">
        <v>1044</v>
      </c>
      <c r="AE188" s="144">
        <v>0.1</v>
      </c>
      <c r="AF188" s="144">
        <v>0.5</v>
      </c>
      <c r="AG188" s="146" t="s">
        <v>1093</v>
      </c>
      <c r="AH188" s="18"/>
      <c r="AI188" s="18"/>
      <c r="AJ188" s="18"/>
      <c r="AK188" s="19"/>
    </row>
    <row r="189" spans="2:37" s="2" customFormat="1" ht="331.5" hidden="1" x14ac:dyDescent="0.2">
      <c r="B189" s="50" t="s">
        <v>1038</v>
      </c>
      <c r="C189" s="11" t="s">
        <v>59</v>
      </c>
      <c r="D189" s="11" t="s">
        <v>60</v>
      </c>
      <c r="E189" s="11" t="s">
        <v>1080</v>
      </c>
      <c r="F189" s="23" t="s">
        <v>200</v>
      </c>
      <c r="G189" s="23" t="s">
        <v>41</v>
      </c>
      <c r="H189" s="23" t="s">
        <v>42</v>
      </c>
      <c r="I189" s="23" t="s">
        <v>413</v>
      </c>
      <c r="J189" s="11" t="s">
        <v>45</v>
      </c>
      <c r="K189" s="11" t="s">
        <v>45</v>
      </c>
      <c r="L189" s="23" t="s">
        <v>46</v>
      </c>
      <c r="M189" s="23" t="s">
        <v>122</v>
      </c>
      <c r="N189" s="23" t="s">
        <v>71</v>
      </c>
      <c r="O189" s="11" t="s">
        <v>1052</v>
      </c>
      <c r="P189" s="11" t="s">
        <v>1094</v>
      </c>
      <c r="Q189" s="45">
        <v>0</v>
      </c>
      <c r="R189" s="26">
        <v>0.2</v>
      </c>
      <c r="S189" s="26">
        <v>0.5</v>
      </c>
      <c r="T189" s="49">
        <v>0.3</v>
      </c>
      <c r="U189" s="49">
        <v>0</v>
      </c>
      <c r="V189" s="29">
        <v>1</v>
      </c>
      <c r="W189" s="11" t="s">
        <v>1095</v>
      </c>
      <c r="X189" s="11" t="s">
        <v>56</v>
      </c>
      <c r="Y189" s="11" t="s">
        <v>56</v>
      </c>
      <c r="Z189" s="16" t="s">
        <v>1096</v>
      </c>
      <c r="AA189" s="17">
        <f t="shared" si="4"/>
        <v>0.3</v>
      </c>
      <c r="AB189" s="94" t="s">
        <v>1097</v>
      </c>
      <c r="AC189" s="123" t="s">
        <v>1098</v>
      </c>
      <c r="AD189" s="110" t="s">
        <v>1044</v>
      </c>
      <c r="AE189" s="144">
        <v>0.3</v>
      </c>
      <c r="AF189" s="144">
        <v>1</v>
      </c>
      <c r="AG189" s="18" t="s">
        <v>1099</v>
      </c>
      <c r="AH189" s="144">
        <v>0.16</v>
      </c>
      <c r="AI189" s="18" t="s">
        <v>1100</v>
      </c>
      <c r="AJ189" s="18" t="s">
        <v>1101</v>
      </c>
      <c r="AK189" s="19"/>
    </row>
    <row r="190" spans="2:37" s="2" customFormat="1" ht="127.5" hidden="1" x14ac:dyDescent="0.2">
      <c r="B190" s="50" t="s">
        <v>1038</v>
      </c>
      <c r="C190" s="11" t="s">
        <v>37</v>
      </c>
      <c r="D190" s="11" t="s">
        <v>38</v>
      </c>
      <c r="E190" s="11" t="s">
        <v>95</v>
      </c>
      <c r="F190" s="23" t="s">
        <v>40</v>
      </c>
      <c r="G190" s="23" t="s">
        <v>41</v>
      </c>
      <c r="H190" s="23" t="s">
        <v>42</v>
      </c>
      <c r="I190" s="23" t="s">
        <v>238</v>
      </c>
      <c r="J190" s="11" t="s">
        <v>45</v>
      </c>
      <c r="K190" s="11" t="s">
        <v>45</v>
      </c>
      <c r="L190" s="11" t="s">
        <v>46</v>
      </c>
      <c r="M190" s="11" t="s">
        <v>175</v>
      </c>
      <c r="N190" s="11" t="s">
        <v>97</v>
      </c>
      <c r="O190" s="11" t="s">
        <v>1052</v>
      </c>
      <c r="P190" s="11" t="s">
        <v>1102</v>
      </c>
      <c r="Q190" s="21">
        <v>0</v>
      </c>
      <c r="R190" s="13">
        <v>0</v>
      </c>
      <c r="S190" s="13">
        <v>1</v>
      </c>
      <c r="T190" s="13">
        <v>0</v>
      </c>
      <c r="U190" s="13">
        <v>0</v>
      </c>
      <c r="V190" s="14">
        <v>1</v>
      </c>
      <c r="W190" s="11" t="s">
        <v>1103</v>
      </c>
      <c r="X190" s="11"/>
      <c r="Y190" s="11" t="s">
        <v>56</v>
      </c>
      <c r="Z190" s="16" t="s">
        <v>1104</v>
      </c>
      <c r="AA190" s="17">
        <f t="shared" si="4"/>
        <v>0</v>
      </c>
      <c r="AB190" s="75">
        <v>0.1</v>
      </c>
      <c r="AC190" s="115" t="s">
        <v>1105</v>
      </c>
      <c r="AD190" s="109" t="s">
        <v>1044</v>
      </c>
      <c r="AE190" s="18"/>
      <c r="AF190" s="18"/>
      <c r="AG190" s="18"/>
      <c r="AH190" s="144">
        <v>0.09</v>
      </c>
      <c r="AI190" s="18" t="s">
        <v>1106</v>
      </c>
      <c r="AJ190" s="18"/>
      <c r="AK190" s="19"/>
    </row>
    <row r="191" spans="2:37" s="2" customFormat="1" ht="89.25" hidden="1" x14ac:dyDescent="0.2">
      <c r="B191" s="50" t="s">
        <v>1038</v>
      </c>
      <c r="C191" s="11" t="s">
        <v>37</v>
      </c>
      <c r="D191" s="11" t="s">
        <v>38</v>
      </c>
      <c r="E191" s="11" t="s">
        <v>129</v>
      </c>
      <c r="F191" s="23" t="s">
        <v>40</v>
      </c>
      <c r="G191" s="23" t="s">
        <v>41</v>
      </c>
      <c r="H191" s="23" t="s">
        <v>42</v>
      </c>
      <c r="I191" s="23" t="s">
        <v>43</v>
      </c>
      <c r="J191" s="11" t="s">
        <v>45</v>
      </c>
      <c r="K191" s="11" t="s">
        <v>45</v>
      </c>
      <c r="L191" s="23" t="s">
        <v>46</v>
      </c>
      <c r="M191" s="23" t="s">
        <v>175</v>
      </c>
      <c r="N191" s="11" t="s">
        <v>131</v>
      </c>
      <c r="O191" s="11" t="s">
        <v>1052</v>
      </c>
      <c r="P191" s="11" t="s">
        <v>1107</v>
      </c>
      <c r="Q191" s="21">
        <v>0</v>
      </c>
      <c r="R191" s="22">
        <v>0.2</v>
      </c>
      <c r="S191" s="22">
        <v>0.4</v>
      </c>
      <c r="T191" s="22">
        <v>0.4</v>
      </c>
      <c r="U191" s="58">
        <v>0</v>
      </c>
      <c r="V191" s="74">
        <v>1</v>
      </c>
      <c r="W191" s="11" t="s">
        <v>1108</v>
      </c>
      <c r="X191" s="11" t="s">
        <v>56</v>
      </c>
      <c r="Y191" s="11" t="s">
        <v>56</v>
      </c>
      <c r="Z191" s="16" t="s">
        <v>1109</v>
      </c>
      <c r="AA191" s="17">
        <f t="shared" si="4"/>
        <v>0.4</v>
      </c>
      <c r="AB191" s="75"/>
      <c r="AC191" s="117" t="s">
        <v>1110</v>
      </c>
      <c r="AD191" s="109" t="s">
        <v>1044</v>
      </c>
      <c r="AE191" s="144">
        <v>0.1</v>
      </c>
      <c r="AF191" s="144">
        <v>0.25</v>
      </c>
      <c r="AG191" s="18" t="s">
        <v>1111</v>
      </c>
      <c r="AH191" s="18"/>
      <c r="AI191" s="18"/>
      <c r="AJ191" s="18"/>
      <c r="AK191" s="19"/>
    </row>
    <row r="192" spans="2:37" s="2" customFormat="1" ht="178.5" hidden="1" x14ac:dyDescent="0.2">
      <c r="B192" s="50" t="s">
        <v>1038</v>
      </c>
      <c r="C192" s="11" t="s">
        <v>37</v>
      </c>
      <c r="D192" s="11" t="s">
        <v>38</v>
      </c>
      <c r="E192" s="11" t="s">
        <v>39</v>
      </c>
      <c r="F192" s="23" t="s">
        <v>40</v>
      </c>
      <c r="G192" s="23" t="s">
        <v>41</v>
      </c>
      <c r="H192" s="23" t="s">
        <v>42</v>
      </c>
      <c r="I192" s="23" t="s">
        <v>43</v>
      </c>
      <c r="J192" s="11"/>
      <c r="K192" s="11" t="s">
        <v>45</v>
      </c>
      <c r="L192" s="23" t="s">
        <v>46</v>
      </c>
      <c r="M192" s="23" t="s">
        <v>175</v>
      </c>
      <c r="N192" s="11" t="s">
        <v>47</v>
      </c>
      <c r="O192" s="11" t="s">
        <v>1112</v>
      </c>
      <c r="P192" s="11" t="s">
        <v>1113</v>
      </c>
      <c r="Q192" s="21">
        <v>0</v>
      </c>
      <c r="R192" s="13">
        <v>0</v>
      </c>
      <c r="S192" s="26">
        <v>0.3</v>
      </c>
      <c r="T192" s="26">
        <v>0.6</v>
      </c>
      <c r="U192" s="26">
        <v>0.1</v>
      </c>
      <c r="V192" s="29">
        <v>1</v>
      </c>
      <c r="W192" s="11" t="s">
        <v>1114</v>
      </c>
      <c r="X192" s="11"/>
      <c r="Y192" s="11" t="s">
        <v>56</v>
      </c>
      <c r="Z192" s="16" t="s">
        <v>1115</v>
      </c>
      <c r="AA192" s="17">
        <f t="shared" si="4"/>
        <v>0.6</v>
      </c>
      <c r="AB192" s="75"/>
      <c r="AC192" s="117" t="s">
        <v>1116</v>
      </c>
      <c r="AD192" s="109" t="s">
        <v>1044</v>
      </c>
      <c r="AE192" s="144">
        <v>0.49</v>
      </c>
      <c r="AF192" s="144">
        <v>0.82</v>
      </c>
      <c r="AG192" s="18" t="s">
        <v>1117</v>
      </c>
      <c r="AH192" s="18"/>
      <c r="AI192" s="18"/>
      <c r="AJ192" s="18"/>
      <c r="AK192" s="19"/>
    </row>
    <row r="194" spans="20:23" x14ac:dyDescent="0.25">
      <c r="T194" s="207" t="s">
        <v>1118</v>
      </c>
      <c r="U194" s="207"/>
      <c r="V194" s="177"/>
      <c r="W194" s="177">
        <f>COUNTA(W8:W192)</f>
        <v>185</v>
      </c>
    </row>
  </sheetData>
  <autoFilter ref="A7:AK192" xr:uid="{00000000-0009-0000-0000-000000000000}">
    <filterColumn colId="1">
      <filters>
        <filter val="Instituto Nacional de Vigilancia de Medicamentos y Alimentos - INVIMA"/>
      </filters>
    </filterColumn>
  </autoFilter>
  <mergeCells count="24">
    <mergeCell ref="AE6:AK6"/>
    <mergeCell ref="T194:U194"/>
    <mergeCell ref="P6:P7"/>
    <mergeCell ref="Q6:Q7"/>
    <mergeCell ref="R6:V6"/>
    <mergeCell ref="W6:Z6"/>
    <mergeCell ref="AB6:AB7"/>
    <mergeCell ref="AC6:AD6"/>
    <mergeCell ref="O6:O7"/>
    <mergeCell ref="B2:AA2"/>
    <mergeCell ref="B5:AA5"/>
    <mergeCell ref="B6:B7"/>
    <mergeCell ref="C6:C7"/>
    <mergeCell ref="D6:D7"/>
    <mergeCell ref="E6:E7"/>
    <mergeCell ref="F6:F7"/>
    <mergeCell ref="G6:G7"/>
    <mergeCell ref="H6:H7"/>
    <mergeCell ref="I6:I7"/>
    <mergeCell ref="J6:J7"/>
    <mergeCell ref="K6:K7"/>
    <mergeCell ref="L6:L7"/>
    <mergeCell ref="M6:M7"/>
    <mergeCell ref="N6:N7"/>
  </mergeCells>
  <dataValidations count="1">
    <dataValidation type="list" allowBlank="1" showInputMessage="1" showErrorMessage="1" sqref="E48:E54 E58 C59 C37 D57:D74 D56:E56 C40:C55 C57 E60:E74 P85:P148 D8:D55 E8:E39 D75:E190" xr:uid="{00000000-0002-0000-0000-000000000000}">
      <formula1>INDIRECT(B8)</formula1>
    </dataValidation>
  </dataValidations>
  <pageMargins left="0.7" right="0.7" top="0.75" bottom="0.75" header="0.3" footer="0.3"/>
  <pageSetup orientation="portrait" verticalDpi="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'https://minsaludcol-my.sharepoint.com/Users/GERENTE/Desktop/MINSALUD 2021/PES/[PLAN SECTORIAL SALUD Y PROTECCION SOCIAL para 2020 CONSOLIDADO COVID Junio 2020 actualización Sinergia.xlsx]Listas'!#REF!</xm:f>
          </x14:formula1>
          <xm:sqref>B155:C155 B151:C151 F155:N155 F151:N151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GERENTE</dc:creator>
  <cp:keywords/>
  <dc:description/>
  <cp:lastModifiedBy>Norma Constanza Garcia Ramirez</cp:lastModifiedBy>
  <cp:revision/>
  <dcterms:created xsi:type="dcterms:W3CDTF">2021-03-17T16:07:29Z</dcterms:created>
  <dcterms:modified xsi:type="dcterms:W3CDTF">2021-08-02T13:17:27Z</dcterms:modified>
  <cp:category/>
  <cp:contentStatus/>
</cp:coreProperties>
</file>