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1600" windowHeight="9135"/>
  </bookViews>
  <sheets>
    <sheet name="PMA III TRIMESTRE" sheetId="1" r:id="rId1"/>
  </sheets>
  <definedNames>
    <definedName name="_xlnm.Print_Area" localSheetId="0">'PMA III TRIMESTRE'!$A$1:$T$84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82" i="1" l="1"/>
  <c r="F81" i="1"/>
  <c r="F80" i="1"/>
  <c r="F79" i="1"/>
  <c r="F78" i="1"/>
  <c r="F77" i="1"/>
  <c r="F76" i="1"/>
  <c r="F75" i="1"/>
  <c r="F67" i="1"/>
  <c r="I63" i="1"/>
  <c r="I62" i="1"/>
  <c r="I61" i="1"/>
  <c r="I60" i="1"/>
  <c r="I59" i="1"/>
  <c r="L58" i="1"/>
  <c r="F74" i="1" s="1"/>
  <c r="I58" i="1"/>
  <c r="I57" i="1"/>
  <c r="I56" i="1"/>
  <c r="I55" i="1"/>
  <c r="I54" i="1"/>
  <c r="I53" i="1"/>
  <c r="I52" i="1"/>
  <c r="I51" i="1"/>
  <c r="I50" i="1"/>
  <c r="I49" i="1"/>
  <c r="L48" i="1"/>
  <c r="F73" i="1" s="1"/>
  <c r="I48" i="1"/>
  <c r="I47" i="1"/>
  <c r="I46" i="1"/>
  <c r="I45" i="1"/>
  <c r="L44" i="1"/>
  <c r="F72" i="1" s="1"/>
  <c r="I44" i="1"/>
  <c r="I43" i="1"/>
  <c r="I42" i="1"/>
  <c r="L41" i="1"/>
  <c r="F71" i="1" s="1"/>
  <c r="I41" i="1"/>
  <c r="I40" i="1"/>
  <c r="I39" i="1"/>
  <c r="I38" i="1"/>
  <c r="I37" i="1"/>
  <c r="I36" i="1"/>
  <c r="I35" i="1"/>
  <c r="I34" i="1"/>
  <c r="L33" i="1"/>
  <c r="F70" i="1" s="1"/>
  <c r="I33" i="1"/>
  <c r="I32" i="1"/>
  <c r="I31" i="1"/>
  <c r="I30" i="1"/>
  <c r="L29" i="1"/>
  <c r="F69" i="1" s="1"/>
  <c r="I29" i="1"/>
  <c r="I28" i="1"/>
  <c r="I27" i="1"/>
  <c r="I26" i="1"/>
  <c r="I25" i="1"/>
  <c r="L24" i="1"/>
  <c r="F68" i="1" s="1"/>
  <c r="I24" i="1"/>
  <c r="I23" i="1"/>
  <c r="I22" i="1"/>
  <c r="I21" i="1"/>
  <c r="I20" i="1"/>
  <c r="L19" i="1"/>
  <c r="I19" i="1"/>
  <c r="I18" i="1"/>
  <c r="I17" i="1"/>
  <c r="I16" i="1"/>
  <c r="I15" i="1"/>
  <c r="I14" i="1"/>
  <c r="L13" i="1"/>
  <c r="F66" i="1" s="1"/>
  <c r="I13" i="1"/>
  <c r="I12" i="1"/>
  <c r="I11" i="1"/>
  <c r="I10" i="1"/>
  <c r="L9" i="1"/>
  <c r="F65" i="1" s="1"/>
  <c r="I9" i="1"/>
  <c r="E84" i="1" l="1"/>
</calcChain>
</file>

<file path=xl/sharedStrings.xml><?xml version="1.0" encoding="utf-8"?>
<sst xmlns="http://schemas.openxmlformats.org/spreadsheetml/2006/main" count="473" uniqueCount="387">
  <si>
    <t xml:space="preserve">Entidad: </t>
  </si>
  <si>
    <t>Instituto Nacional de Vigilancia de Medicamentos y Alimentos- INVIMA</t>
  </si>
  <si>
    <t xml:space="preserve">NIT: </t>
  </si>
  <si>
    <t>830.000.167-2</t>
  </si>
  <si>
    <t xml:space="preserve">Representante Legal: </t>
  </si>
  <si>
    <t>Javier Humberto Guzmán Cruz</t>
  </si>
  <si>
    <t xml:space="preserve">Fecha de iniciación: </t>
  </si>
  <si>
    <t>Responsable del proceso:</t>
  </si>
  <si>
    <t>Jesús Alberto Namén Chavarro / Blanca Cecilia Cortes Cruz</t>
  </si>
  <si>
    <t>Fecha de finalización:</t>
  </si>
  <si>
    <t xml:space="preserve">Cargo: </t>
  </si>
  <si>
    <t>Secretario General / Coordinadora del Grupo de Gestión Documental y Correspondencia</t>
  </si>
  <si>
    <t>Fecha y número de Acta de aprobación del PMA</t>
  </si>
  <si>
    <t>Plan de Mejoramiento</t>
  </si>
  <si>
    <t>Seguimiento Control Interno</t>
  </si>
  <si>
    <t>Seguimiento AGN</t>
  </si>
  <si>
    <t>ITEM</t>
  </si>
  <si>
    <t>HALLAZGO</t>
  </si>
  <si>
    <t>NO. DE ACCIÓN</t>
  </si>
  <si>
    <t>OBJETIVOS</t>
  </si>
  <si>
    <t>No. META</t>
  </si>
  <si>
    <t>Descripción  de  las Tareas</t>
  </si>
  <si>
    <t>EJECUCIÓN DE LAS  TAREAS</t>
  </si>
  <si>
    <t>PLAZO EN SEMANAS</t>
  </si>
  <si>
    <t>PORCENTAJE DE AVANCE DE LAS TAREAS</t>
  </si>
  <si>
    <t xml:space="preserve">PRODUCTOS </t>
  </si>
  <si>
    <t>AVANCE DE CUMPLIMIENTO DEL OBJETIVO</t>
  </si>
  <si>
    <t>DESCRIPCIÓN DE LOS AVANCES</t>
  </si>
  <si>
    <t>AREAS Y PERSONAS RESPONSABLES</t>
  </si>
  <si>
    <t>EVIDENCIAS</t>
  </si>
  <si>
    <t>OBSERVACIONES OFICINA DE CONTROL INTERNO</t>
  </si>
  <si>
    <t>N° INFORME DE SEGUIMIENTO Y FECHA</t>
  </si>
  <si>
    <t>FECHA CIERRE HALLAZGO</t>
  </si>
  <si>
    <t>No. RADICADO</t>
  </si>
  <si>
    <t>OBSERVACIONES</t>
  </si>
  <si>
    <t>INICIO</t>
  </si>
  <si>
    <t>FINALIZACIÓN</t>
  </si>
  <si>
    <t>Se debe elaborar el Programa de Gestión Documental que responda a las necesidades de la Entidad, de conformidad con el Decreto 2609 de 2012, que identifique acciones a mediano y lago plazo para cada uno de los allí planteados, la Gestión Documental debe integrarse con los demás sistemas de gestión de la Entidad como Gestión de Calidad, MECI para articularse y unir esfuerzos que apoyen la gestión de la Entidad con el fin de establecer el plan Institucional de archivos PINAR.</t>
  </si>
  <si>
    <t>ACCIÓN NO. 1</t>
  </si>
  <si>
    <t>Elaborar el Programa de Gestión Documental para el INVIMA teniendo en cuenta los siguientes aspectos:  las necesidades de la institución,  la identificación de metas a corto, mediano y largo plazo, la articulación  del programa con los demás sistemas de gestión de la Entidad (Gestión de Calidad, MECI) y la consolidación del Plan Institucional de Archivos PINAR, en cumplimiento del artículo 21 de la Ley General de Archivos 594 de 2000 del Archivo General de la Nación, el artículo 15 de la Ley 1712 de 2014 del Congreso de la República, el capítulo IV del Decreto 103 de 2015 de la Presidencia de la República y los artículos  2.8.2.5.1 al 2.8.2.5.15 del Decreto Único Reglamentario  1080 de 2015 del Ministerio de Cultura.</t>
  </si>
  <si>
    <t>Elaborar documento Diagnóstico de la Gestión Documental de la Entidad</t>
  </si>
  <si>
    <t>Informe Diagnóstico de Gestión Documental</t>
  </si>
  <si>
    <t>Se elaboró el Diagnóstico de Gestión Documental con corte al 30 de Octubre de 2015. El informe fue presentado a la Secretaria General el día 31 de Octubre de 2015 mediante correo electrónico.</t>
  </si>
  <si>
    <t>Secretaria General / Grupo de  Gestión Documental
 y Correspondencia</t>
  </si>
  <si>
    <t xml:space="preserve">Informe Diagnóstico de Gestión Documental y Correo Electrónico </t>
  </si>
  <si>
    <r>
      <t xml:space="preserve">Con base en el  diagnostico de la Entidad Elaborar el </t>
    </r>
    <r>
      <rPr>
        <sz val="10"/>
        <color indexed="8"/>
        <rFont val="Arial"/>
        <family val="2"/>
      </rPr>
      <t xml:space="preserve">Programa de Gestión Documental periódico. </t>
    </r>
  </si>
  <si>
    <t xml:space="preserve">Programa de Gestión Documental </t>
  </si>
  <si>
    <t>Secretaria General / Grupo de  Gestión Documental
 y Correspondencia
/ Oficina Asesora de Planeación</t>
  </si>
  <si>
    <t xml:space="preserve">Programa de Gestión Documental, Acta de aprobación por parte del Comité Institucional de Desarrollo Administrativo  y Resolución. </t>
  </si>
  <si>
    <t>Realizar reuniones con los demás sistemas de gestión para la articulación de los sistemas de la Entidad.</t>
  </si>
  <si>
    <t xml:space="preserve">
Actas de reunión y/o listados de asistencia</t>
  </si>
  <si>
    <r>
      <t>Para dar cumplimiento a la  Ley 594 de 2000, el Decreto 1080 de 2015 y la Ley 1712 de 2014, se realizó la elaboración de los ocho procedimientos de gestión Documental como son: Planeación Documental, producción documental, gestión y trámite documental, organización documental, transferencia de documentos, disposición de documentos, preservación a largo plazo y la valoración documental. A su vez se  han enviado mediante correo electrónico los procedimientos para revisión y posterior visto bueno a Secretaria General y al Grupo de Sistema Integrado de Gestión de la Oficina Asesora de Planeación con fechas del 31 de marzo y  23 de abril de 2015. Posteriormente fueron enviados los respectivos ajustes por parte de la oficina de planeación a los procedimientos de planeación documental y producción documental mediante correo electrónico del 07 de Julio de 2016. 
Se realizan ajustes al Procedimiento de Radicación y Trámite de Correspondencia Código: GAD-GDO-PR002, Versión: 06, Fecha de Emisión: 20/06/2016  y la inclusión del Instructivo Digitalización de Documentos Código: GAD-GDO-IN004, Versión: 00, Fecha de Emisión: 20/06/2016. 
Además en el Botón de Transparencia de la página Web del Instituto se publica el consolidado del Inventario documental y las Tablas de retención documental Link</t>
    </r>
    <r>
      <rPr>
        <sz val="10"/>
        <color rgb="FF002060"/>
        <rFont val="Arial"/>
        <family val="2"/>
      </rPr>
      <t xml:space="preserve">: </t>
    </r>
    <r>
      <rPr>
        <u/>
        <sz val="10"/>
        <color rgb="FF002060"/>
        <rFont val="Arial"/>
        <family val="2"/>
      </rPr>
      <t>https://www.invima.gov.co/transparencia#instrumentos-de-gestión-de-información-publica</t>
    </r>
    <r>
      <rPr>
        <sz val="10"/>
        <color theme="1"/>
        <rFont val="Arial"/>
        <family val="2"/>
      </rPr>
      <t xml:space="preserve">
</t>
    </r>
  </si>
  <si>
    <t>Oficina Asesora de Planeación, Oficina de Control Interno, Grupo de Gestión Documental y Correspondencia, Secretaria General, Grupo de Talento Humano y la Oficina de Tecnologías de la Información</t>
  </si>
  <si>
    <t xml:space="preserve">Correos Electrónicos, Actas de reunión y/o listados de asistencia. </t>
  </si>
  <si>
    <t>Implementación del Programa de Gestión Documental</t>
  </si>
  <si>
    <t>Dirección General / Oficina Asesora de Planeación/
Oficina de Control Interno/ Secretaría General / Grupo de Gestión Documental 
y Correspondencia /
 Grupo de Talento Humano / Oficina de Tecnologías 
de la Información</t>
  </si>
  <si>
    <t xml:space="preserve">Proyecto de Inversión (Fortalecimiento de la gestión documental del Invima, en tecnología e infraestructura a nivel nacional), 
Actas de reunión y/o listados de asistencia. </t>
  </si>
  <si>
    <t>La Entidad debe elaborar y documentar los procesos y procedimientos de Gestión documental, elaborar sus correspondientes Manuales, Guías, Instructivos y demás herramientas necesarias para la unificación de criterios en el manejo de la Gestión Documental, incluida la correspondencia y los archivos de la Institución.</t>
  </si>
  <si>
    <t>ACCIÓN  NO. 2</t>
  </si>
  <si>
    <t xml:space="preserve">Elaborar y documentar los procesos y procedimientos de Gestión documental, incluidos sus correspondientes Manuales, Guías, Instructivos y demás herramientas necesarias para la unificación de criterios en el manejo de la Gestión Documental institucional. </t>
  </si>
  <si>
    <t>Documentar y elaborar documentos de procedimientos de Gestión Documental</t>
  </si>
  <si>
    <t>Procedimientos, instructivos y formatos publicados en intranet (Mapa de Macroprocesos y Listado Maestro)</t>
  </si>
  <si>
    <t>Secretaria General / Grupo de Gestión Documental
 y Correspondencia
/ Oficina Asesora de Planeación</t>
  </si>
  <si>
    <t xml:space="preserve">Procedimientos, instructivos y formatos publicados en intranet (Mapa de Macroprocesos y Listado Maestro). </t>
  </si>
  <si>
    <t>Actualizar y/o elaborar Guías e Instructivos para el manejo de la correspondencia Institucional</t>
  </si>
  <si>
    <t>Procedimientos, Guías, instructivos y formatos publicados en Intranet (mapa de Macroprocesos y Listado Maestro)</t>
  </si>
  <si>
    <t>Oficina Asesora de Planeación/
Secretaría General / Grupo de Gestión Documental 
y Correspondencia /
 Oficina de Tecnologías 
de la Información</t>
  </si>
  <si>
    <t>Procedimientos, Guías, instructivos , formatos publicados en Intranet (mapa de Macroprocesos y Listado Maestro), correos electrónicos y Proyecto de Inversión.</t>
  </si>
  <si>
    <t>Actualizar y/o elaborar Guías e Instructivos para la organización de archivos de gestión</t>
  </si>
  <si>
    <t>Procedimientos, Guías, instructivos , formatos publicados en Intranet (mapa de Macroprocesos y Listado Maestro) y correos electrónicos.</t>
  </si>
  <si>
    <t>Elaborar instructivo para el manejo del archivo inactivo incluidas las consultas.</t>
  </si>
  <si>
    <t>Instructivos y formato</t>
  </si>
  <si>
    <t>Instructivos, formatos y Correos electrónicos</t>
  </si>
  <si>
    <t>Socialización de las herramientas documentales</t>
  </si>
  <si>
    <t>Hojas de asistencia - publicación en Intranet</t>
  </si>
  <si>
    <r>
      <rPr>
        <sz val="10"/>
        <color indexed="8"/>
        <rFont val="Arial"/>
        <family val="2"/>
      </rPr>
      <t>Implementación de los procesos y procedimientos</t>
    </r>
  </si>
  <si>
    <t>Secretaria General / Grupo de Gestión Documental
 y Correspondencia</t>
  </si>
  <si>
    <t>No se cuenta con Manual de Correspondencia que permita a la Entidad llevar un estricto control de sus comunicaciones según lo establecido en el Acuerdo 060 de 2001, establecido por el Archivo General de la Nación.</t>
  </si>
  <si>
    <t>ACCIÓN NO. 3</t>
  </si>
  <si>
    <t>Elaborar el Manual de Correspondencia, el cual permita   llevar un estricto control de las comunicaciones oficiales, según lo establecido en el Acuerdo 060 de 2001 del  Archivo General de la Nación.</t>
  </si>
  <si>
    <t>Aplicar el acuerdo 060 de 2001 a la oficina de correspondencia.</t>
  </si>
  <si>
    <t xml:space="preserve">Se observa que tuvo un avance de pasar del 40% al 60% en el III trimestre de 2016.
</t>
  </si>
  <si>
    <t>Establecer plan de mejora para el manejo de las comunicaciones oficiales aplicando la normatividad vigente y las mejores practicas administrativas en el consumo de papel.</t>
  </si>
  <si>
    <t>Plan de trabajo.</t>
  </si>
  <si>
    <t xml:space="preserve">El Grupo de Gestión Documental y Correspondencia  viene realizando reuniones con otras dependencias y los resultados son los siguientes:
- Se presentan necesidades de mejora del aplicativo de correspondencia según acta No. 009 del 09 de Noviembre de 2015 a la Oficina de Tecnologías de la Información. La Oficina de  Tecnologías de la Información  da respuesta a cada uno de los ítems solicitados de acuerdo al acta del 13 de abril de 2016 “viabilidad control de cambios aplicativo de correspondencia”.
- La oficina Asesora Jurídica emite concepto respecto al consecutivo de correspondencia en el mes de junio de 2016 con Radicado No.  16060229.
Lo mencionado anteriormente  con el fin  de cumplir  la Directiva Presidencial No 6 del 2014  "Plan de Austeridad", la Directiva Presidencial No. 04  de 2012 "Eficiencia Administrativa y Lineamientos de la Política Cero Papel en la administración Pública" y el Acuerdo 060 de 2001 "Por el cual se establecen pautas para la administración de las comunicaciones oficiales en las entidades públicas y las privadas que cumplen funciones públicas". </t>
  </si>
  <si>
    <t>Secretaria General / Grupo de Gestión Documental
 y Correspondencia / Oficina Asesora de Planeación.</t>
  </si>
  <si>
    <t>Plan de trabajo</t>
  </si>
  <si>
    <t>Actualizar y/o elaborar manual del procedimiento de correspondencia</t>
  </si>
  <si>
    <t>Procedimiento y Manual de Gestión Documental Correspondencia.</t>
  </si>
  <si>
    <t>Se encuentran publicado y actualizado en el Mapa de Macroprocesos del INVIMA, el Procedimiento de Radicación y Trámite de Correspondencia Código: GAD-GDO-PR002, Versión: 06, Fecha de Emisión: 20/06/2016, el cual consta de los siguientes formatos e instructivos:
a. Formato de envío de correspondencia Valijas con código GAD-GDO-FM001, fecha de emisión 01 de Julio de 2015, 
b. El instructivo de digitalización de documentos con código GAD-GDO-IN004, fecha de emisión 20 de Junio de 2016.
c. Formato Recepción y distribución de Correspondencia para plan de contingencia con código GAD-GDO-FM011, fecha de emisión del 10 de Agosto de 2015. 
Adicionalmente se encuentra en proceso de construcción del Manual de Gestión Documental y Correspondencia.</t>
  </si>
  <si>
    <t>Secretaria General / Grupo de Gestión Documental
 y Correspondencia / Oficina Asesora de Planeación / Oficina de Tecnologías de la Información.</t>
  </si>
  <si>
    <t xml:space="preserve">Procedimiento y Manual de Correspondencia </t>
  </si>
  <si>
    <t>Elaborar la hoja de firmas autorizadas para el tramite de correspondencia.</t>
  </si>
  <si>
    <t>Hoja de Firmas autorizadas</t>
  </si>
  <si>
    <t>Socialización de la normatividad aplicada a los funcionarios y usuarios.</t>
  </si>
  <si>
    <t>Presentación, Actas  y Listado de asistencia</t>
  </si>
  <si>
    <t>Los Archivos de gestión no se encuentran ordenados bajo las pautas establecidas en el Acuerdo 042 de 2002 "Por el cual se establece los criterios para la organización de los archivos de gestión para las Entidades Públicas y Privadas que cumplen funciones públicas, se regula el inventario Único Documental y se desarrollan los artículos 21,22,23 y 26 de la Ley General de Archivos 594 de 2002"</t>
  </si>
  <si>
    <t>ACCIÓN NO. 4</t>
  </si>
  <si>
    <t xml:space="preserve">Realizar capacitaciones y seguimientos en organización documental  a los archivos de Gestión, para verificar que se este cumpliendo con las pautas establecidas en los artículos  25,26 , 34 y 37 de la Ley 594 de 2000, el Acuerdo 042 de 2002, el Acuerdo 05 de 2013, el Acuerdo 02 de 2014 y la circular 005 de 2011 del Archivo General de la Nación. </t>
  </si>
  <si>
    <t>Capacitar a los funcionarios de la Entidad para la organización del archivo de Gestión</t>
  </si>
  <si>
    <t>Actas y/o Listados de Asistencia</t>
  </si>
  <si>
    <t>Secretaría General / Grupo de Gestión Documental y Correspondencia / Grupo de Talento Humano</t>
  </si>
  <si>
    <t xml:space="preserve">Diapositivas, Actas y/o Listados de asistencia, Folletos,  correos electrónicos. </t>
  </si>
  <si>
    <t>Implementar el diligenciamiento del FUID en los archivos de gestión</t>
  </si>
  <si>
    <t xml:space="preserve"> Actas y/o Listados de asistencia, Folletos, Diapositivas, Piezas Graficas, Correos electrónicos. Instructivos y formatos publicados en Intranet (mapa de Macroprocesos y Listado Maestro) </t>
  </si>
  <si>
    <t xml:space="preserve">Secretaría General / Grupo de Gestión Documental y Correspondencia </t>
  </si>
  <si>
    <t xml:space="preserve">Realizar visitas de seguimiento y control </t>
  </si>
  <si>
    <t>Secretaría General / Grupo de Gestión Documental y Correspondencia /</t>
  </si>
  <si>
    <t xml:space="preserve"> Actas y/o Listados de Asistencia y Correos Electrónicos. </t>
  </si>
  <si>
    <t>Elaborar los respectivos informes de seguimiento para las acciones correspondientes.</t>
  </si>
  <si>
    <t xml:space="preserve"> Actas y Listados de Asistencia.</t>
  </si>
  <si>
    <t>Implementación de unidades de conservación (carpetas) adecuadas para la manipulación de documentos.</t>
  </si>
  <si>
    <t>Correos electrónicos solicitando Carpetas institucionales acordes a la normatividad.</t>
  </si>
  <si>
    <r>
      <t xml:space="preserve">Se evidencia que el Grupo de Gestión Documental y Correspondencia, ha solicitado  al Grupo de Gestión Administrativa, para  la adquisición de las carpetas de archivo, que se tenga en cuenta las carpetas tapa yute, las cuales las entidades públicas contratan ya sea directamente o con la imprenta nacional, esto se evidencia en el correo enviado el día 19 de junio de 2015.   Pero se observa que al momento de realizar la compra se adquirieron otras carpetas tipo folder celuguia por Colombia Compra eficiente (Decreto Ley 4170 de 2011), siendo esta la única referencia  disponible y a su vez debido a la Política de Austeridad del Gasto del INVIMA   con código  </t>
    </r>
    <r>
      <rPr>
        <u/>
        <sz val="10"/>
        <rFont val="Arial"/>
        <family val="2"/>
      </rPr>
      <t>GDI-DIE-PL016</t>
    </r>
    <r>
      <rPr>
        <sz val="10"/>
        <rFont val="Arial"/>
        <family val="2"/>
      </rPr>
      <t xml:space="preserve"> y el Plan de Austeridad de la Directiva Presidencial  No. 6 de 2014.
</t>
    </r>
  </si>
  <si>
    <t>Secretaria General, Grupo de Gestión Documental y Correspondencia, Grupo de Gestión Administrativa y el Grupo de Gestión contractual</t>
  </si>
  <si>
    <t>Dar cumplimiento a la Circular 004 de 2003 para el manejo de todas las Historias Laborales de la Entidad y aplicar el instructivo de foliación establecido por el Archivo General de la Nación</t>
  </si>
  <si>
    <t>ACCIÓN  NO. 5</t>
  </si>
  <si>
    <t xml:space="preserve">Organizar las historias laborales  de la institución y adecuar el espacio de almacenamiento, en cumplimiento de los artículos 25,26 , 34 y 37 de la  Ley 594 de 2000, el Acuerdo 042 de 2002, el Acuerdo 05 de 2013, el Acuerdo 02 de 2014, la Circular 004 de 2003, la Circular 012 de 2004 y la circular 005 de 2011 por el Archivo General de la Nación y el Departamento Administrativo de la Función Publica. </t>
  </si>
  <si>
    <t>Capacitar a los funcionarios encargados de las Historias Laborales</t>
  </si>
  <si>
    <t>Grupo de Gestión Documental y Correspondencia/ Grupo de Talento Humano</t>
  </si>
  <si>
    <t xml:space="preserve">Actas y/o Listados de Asistencia, Folletos y Correos electrónicos. </t>
  </si>
  <si>
    <t>Organizar, foliar y ordenar las Historias Laborales de acuerdo con la Circular 004 de 2003.</t>
  </si>
  <si>
    <t>Historias Laborales organizadas de acuerdo a la norma.</t>
  </si>
  <si>
    <t xml:space="preserve"> Grupo de Talento Humano</t>
  </si>
  <si>
    <t>Actas y/o  Listados de Asistencia, Inventario Documental (FUID- Diligenciado) y Correos electrónicos.</t>
  </si>
  <si>
    <t>Implementar  y actualizar la hoja de control en las historias laborales</t>
  </si>
  <si>
    <t xml:space="preserve">Correos electrónicos y Hoja de Control actualizada en las historias laborales. </t>
  </si>
  <si>
    <r>
      <t>El personal del Área de Archivo  del Grupo de Talento Humano cuando realiza el proceso de Organización documental de la serie de Historias Laborales  (funcionarios y ex funcionarios), incluye  el formato de Hoja de Control como instrumento de descripción documental, en donde se evidencia</t>
    </r>
    <r>
      <rPr>
        <sz val="10"/>
        <rFont val="Arial"/>
        <family val="2"/>
      </rPr>
      <t xml:space="preserve"> que  a la fecha se lleva un total de 1915 expedientes con Hoja de Control. </t>
    </r>
  </si>
  <si>
    <t>Adecuar el espacio donde se almacenan las Historias laborales de acuerdo con la Circular 004 de 2003.</t>
  </si>
  <si>
    <t>Archivo de Historias laborales acorde a las normas.</t>
  </si>
  <si>
    <t xml:space="preserve">Grupo de Talento Humano / Grupo de Gestión Administrativa / </t>
  </si>
  <si>
    <t xml:space="preserve">La Tabla de Retención Documental fue aprobada mediante Decreto 039 de 2001, las cuales deben ajustarse con la metodología establecida por el AGN en su acuerdo 04 de 2013. En el Archivo Central no se evidencia la aplicación de las TRD, no se cuenta con inventario documental de la totalidad de los documentos allí almacenados. </t>
  </si>
  <si>
    <t>ACCIÓN NO. 6</t>
  </si>
  <si>
    <t xml:space="preserve">Elaborar e implementar las Tablas de Retención Documental-TRD, como instrumento archivístico que contiene  el  listado de series y subseries con sus correspondientes tipos documentales, producidos o recibidos por las dependencias del INVIMA (en cumplimiento de sus funciones), a las cuales se les asigna el tiempo de permanencia en cada fase de archivo de conformidad con el artículo 24 de la Ley 594 de 2000,artículo 22 del Decreto 2578 de 2012 , artículo 2.8.7.2.6 del Decreto 1080 de 2015, el Acuerdo 39 de 2002 y el acuerdo 004 de 2013 del Archivo General de la Nación. </t>
  </si>
  <si>
    <t>Elaborar plan de ajuste de las TRD</t>
  </si>
  <si>
    <t>Plan de Acción</t>
  </si>
  <si>
    <r>
      <t>El Grupo de Gestión Documental y Correspondencia ha  venido realizando el proceso de actualización de Tablas de Retención Documental y elaboró el P</t>
    </r>
    <r>
      <rPr>
        <sz val="10"/>
        <color indexed="8"/>
        <rFont val="Arial"/>
        <family val="2"/>
      </rPr>
      <t>lan de acción para el levantamiento de tablas de retención documental-TRD, en el que se contempla el plan de trabajo, estipulado en las siguientes fases: 1-Compilaciòn de la información 2- Fase de entrevista con los productores de los documentos de la Institución 3- Análisis e interpretación de la información recolectada, 4- Elaboración y presentación de las tablas de retención documental, 5- Aprobación y aplicación</t>
    </r>
  </si>
  <si>
    <t xml:space="preserve">Secretaría General / Grupo de Gestión Documental
 y Correspondencia
</t>
  </si>
  <si>
    <t xml:space="preserve">Realizar el ajuste a las TRD </t>
  </si>
  <si>
    <t xml:space="preserve"> Tablas de Retención Documental-TRD. </t>
  </si>
  <si>
    <t>Secretaría General / Grupo de Gestión Documental
 y Correspondencia</t>
  </si>
  <si>
    <t xml:space="preserve">Listados de Asistencia, Encuestas de Estudio de Unidad Documental,  Cuadro de Clasificación Documental, Actas y Tablas de Retención Documental. </t>
  </si>
  <si>
    <t>Socializar y aprobar las TRD por el Comité Interinstitucional.</t>
  </si>
  <si>
    <t xml:space="preserve">Actas de aprobación por parte del Comité Institucional de Desarrollo Administrativo y  Tablas de Retención Documental. </t>
  </si>
  <si>
    <t xml:space="preserve">Se han aprobado  por parte del Comité Institucional de Desarrollo administrativo 28 Tablas de Retención Documental-TRD, como se observa a continuación:  
1. En Acta No. 015 de 2015 de Comité Institucional de Desarrollo Administrativo de fecha 22 de diciembre de 2015, se aprobaron 11 TRD de las siguientes dependencias : Dirección General, Oficina Asesora de Planeación, Grupo de Sistemas Integrados de Gestión, Oficina de Control Interno, Grupo de Unidad de reacción Inmediata, Grupo de Tesorería, Grupo de Financiera y Presupuestal, Grupo de Representación Judicial y Extrajudicial, Grupo de Cobro Persuasivo y Coactivo, Grupo de adquisiciones y suministros y grupo de control disciplinario interno.
2. En acta No. 012 de 2016 de Comité Institucional de Desarrollo Administrativo de fecha 29 de septiembre de 2016, se aprobaron 17 TRD de las siguientes dependencias :Oficina Asesora Jurídica, Grupo de Apoyo Jurídico Institucional, Grupo de Apoyo Reglamentario, Oficina de Asuntos Internacionales, Grupo de Admisibilidad Sanitaria y Acceso a mercados Internacionales, Grupo de Cooperación y Relacionamiento, Grupo de Red de Laboratorios de Calidad, Grupo de Gestión Administrativa., Grupo de Gestión Contractual, Grupo de Gestión Documental y Correspondencia, Área de Archivo del Grupo de Talento Humano, Área de Nomina del Grupo de Talento Humano, Área de Capacitacion del Grupo de Talento Humano, Grupo de Apoyo Operativo de la Dirección de Operaciones Sanitarias, Grupo de Control de Puertos, Aeropuertos y Pasos Fronterizos de la Dirección de Operaciones Sanitarias, Grupo de Autorizaciones y Licencias de Importación y Exportación de la Dirección de Operaciones Sanitarias,  y el Grupo de Inspección Vigilancia y Control de la Dirección de Operaciones Sanitarias. </t>
  </si>
  <si>
    <t>Secretaría General / Grupo de Gestión Documental y Correspondencia / Comité Institucional de Desarrollo Administrativo</t>
  </si>
  <si>
    <t xml:space="preserve">Actas de aprobación por parte del Comité Institucional de Desarrollo Administrativo, Tablas de Retención Documental y Correos electrónicos. </t>
  </si>
  <si>
    <t>Enviar el ajuste de TRD al Archivo General de acuerdo con la normatividad vigente</t>
  </si>
  <si>
    <t xml:space="preserve">Oficio Remisorio y  Tablas de Retención Documental. </t>
  </si>
  <si>
    <t>Una vez se culmine la totalidad de la elaboración y ajuste de las Tablas de Retención Documental, se enviará la propuesta para revisión por parte del Comité Evaluador de Documentos del Archivo General de la Nación- AGN para dar cumplimiento parágrafo 3 del art 4 del acuerdo 04 del 2013 del archivo general de la nación., al art 24 de la ley 594 del 2000 art 22 del decreto 2578 de 2012, y la resolución 0128 del 2010 del archivo general de la nación.</t>
  </si>
  <si>
    <t>Dirección General / Secretaría General / Grupo de Gestión Documental y Correspondencia / Comité evaluador TRD AGN</t>
  </si>
  <si>
    <t xml:space="preserve">Oficio Remisorio y  Tablas de Retención Documental-TRD. </t>
  </si>
  <si>
    <t>Capacitación y socialización de las TRD aprobadas a los funcionarios de la Entidad</t>
  </si>
  <si>
    <t xml:space="preserve">Listados de Asistencia,  Actas y Tablas de Retención Documental. </t>
  </si>
  <si>
    <t xml:space="preserve">Se han socializado por correo  por parte del  Grupo de Gestión Documental y Correspondencia,  28 Tablas de Retención Documental-TRD, como se observa a continuación:  
1. En Acta No. 015 de 2015 de Comité Institucional de Desarrollo Administrativo de fecha 22 de diciembre de 2015, se aprobaron 11 TRD de las siguientes dependencias : Dirección General, Oficina Asesora de Planeación, Grupo de Sistemas Integrados de Gestión, Oficina de Control Interno, Grupo de Unidad de reacción Inmediata, Grupo de Tesorería, Grupo de Financiera y Presupuestal, Grupo de Representación Judicial y Extrajudicial, Grupo de Cobro Persuasivo y Coactivo, Grupo de adquisiciones y suministros y grupo de control disciplinario interno.
2. En acta No. 012 de 2016 de Comité Institucional de Desarrollo Administrativo de fecha 29 de septiembre de 2016, se aprobaron 17 TRD de las siguientes dependencias :Oficina Asesora Jurídica, Grupo de Apoyo Jurídico Institucional, Grupo de Apoyo Reglamentario, Oficina de Asuntos Internacionales, Grupo de Admisibilidad Sanitaria y Acceso a mercados Internacionales, Grupo de Cooperación y Relacionamiento, Grupo de Red de Laboratorios de Calidad, Grupo de Gestión Administrativa., Grupo de Gestión Contractual, Grupo de Gestión Documental y Correspondencia, Área de Archivo del Grupo de Talento Humano, Área de Nomina del Grupo de Talento Humano, Área de Capacitacion del Grupo de Talento Humano, Grupo de Apoyo Operativo de la Dirección de Operaciones Sanitarias, Grupo de Control de Puertos, Aeropuertos y Pasos Fronterizos de la Dirección de Operaciones Sanitarias, Grupo de Autorizaciones y Licencias de Importación y Exportación de la Dirección de Operaciones Sanitarias,  y el Grupo de Inspección Vigilancia y Control de la Dirección de Operaciones Sanitarias. </t>
  </si>
  <si>
    <t xml:space="preserve">  Tablas de Retención Documental-TRD, Actas y/o Listados de asistencia. </t>
  </si>
  <si>
    <t>Elaboración de instructivos para la organización de archivos de gestión aplicando la normatividad vigente.</t>
  </si>
  <si>
    <t>Secretaria Genera/ Grupo de Gestión Documental y Correspondencia /  Oficina de Tecnologías de la Información / Oficina Asesora de Planeación.</t>
  </si>
  <si>
    <t>Realizar el levantamiento de inventarios en los archivos de gestión y central.</t>
  </si>
  <si>
    <t>Inventario Documental (FUID diligenciado)</t>
  </si>
  <si>
    <r>
      <t xml:space="preserve">Desde el 15 de Septiembre del 2014 a la fecha se ha adelantado en el archivo central del Grupo de Gestión Documental y Correspondencia, el levantamiento de inventario de 4.443 cajas X200 que equivalen a 1110,75 metros lineales, como se evidencia a continuación: 
En el año 2014 se han realizado 1.573 cajas X200 que equivalen a 393,25 metros lineales aproximadamente. 
En el año 2015  se han realizado 1.600 cajas X200 que equivalen a 400 metros lineales aproximadamente. 
</t>
    </r>
    <r>
      <rPr>
        <sz val="10"/>
        <rFont val="Arial"/>
        <family val="2"/>
      </rPr>
      <t xml:space="preserve">A corte de 30 de Septiembre de 2016 se lleva un total de 1270 cajas X200 que equivalen a 317,5  metros lineales aproximadamente. 
A partir de las capacitaciones que vienen realizando el grupo de gestión Documental frente a la organización documental, cada uno de las dependencias de la entidad se ha hecho responsable del proceso del levantamiento del inventario documental de acuerdo a la normatividad archivística vigente. </t>
    </r>
  </si>
  <si>
    <t>Secretaria Genera/ Grupo de Gestión Documental y Correspondencia /  Direcciones Misionales, Oficinas, Grupos Internos de Trabajo y Áreas (Todas las dependencias del Instituto)</t>
  </si>
  <si>
    <t>Aplicación de las TRD en las diferentes etapas del archivo de acuerdo con los ajustes correspondientes.</t>
  </si>
  <si>
    <t>Inventario Documental (FUID diligenciado) y Archivos acordes a la normatividad.</t>
  </si>
  <si>
    <r>
      <t xml:space="preserve">El Instituto ha generado tres  tablas de retención Documental,  que de acuerdo al periodo (fecha) de los documentos se han aplicado como se evidencia a continuación:
La primera Tabla de Retención Documental, se aplica a los documentos generados a partir del 02 de septiembre de 1999 hasta el 31 de mayo de 2005. 
La segunda Tabla de Retención Documental, se aplica a los documentos generados a partir del  01 de Julio  de 2005 hasta el 28 de abril de 2010.
La Tercera Tabla de Retención Documental, se aplica a los documentos generados a partir del 29 de abril del 2010 hasta la fecha. 
</t>
    </r>
    <r>
      <rPr>
        <sz val="10"/>
        <color indexed="8"/>
        <rFont val="Arial"/>
        <family val="2"/>
      </rPr>
      <t xml:space="preserve">De otro lado, se observa que para el caso de las Tablas de Retención Documental que se están elaborando,  estas solo se comenzarán aplicar en la medida que queden aprobadas    por parte del Comité Institucional de Desarrollo Administrativo del INVIMA y  del Comité Evaluador de Documentos del Archivo General de la Nación- AGN. </t>
    </r>
  </si>
  <si>
    <t>La Entidad no cuenta con un programa de Capacitación en temas archivísticos que permita a todos los funcionarios el correcto manejo de los documentos que producen, reciben, gestionan y conservan, y con los tiempos establecidos en la TRD, tal como lo establece el Art. 18 de la Ley General de Archivos, Ley 594 de 2000.</t>
  </si>
  <si>
    <t>ACCIÓN NO. 7</t>
  </si>
  <si>
    <t xml:space="preserve">Programar y realizar capacitaciones en temas de archivísticos que permita a todos los funcionarios el correcto manejo de los documentos que producen, reciben, gestionan y conservan, teniendo en cuenta  las Tablas de Retención Documental  TRD, en cumplimiento de los artículos  25,26 , 34 y 37 de la Ley 594 de 2000, el Acuerdo 042 de 2002, el Acuerdo 05 de 2013, el Acuerdo 02 de 2014 y la circular 005 de 2011. </t>
  </si>
  <si>
    <t>Capacitación en Materia Archivística</t>
  </si>
  <si>
    <t>Realizar seguimiento de las capacitaciones con visitas de control a los archivos de gestión.</t>
  </si>
  <si>
    <t>Secretaría General / Grupo de Gestión Documental y Correspondencia</t>
  </si>
  <si>
    <t>Elaborar cronograma de transferencias documentales.</t>
  </si>
  <si>
    <t xml:space="preserve">Cronograma de Transferencia Anual. </t>
  </si>
  <si>
    <t xml:space="preserve">Cronograma de Transferencia Anual y Correos electrónicos. </t>
  </si>
  <si>
    <t>La Entidad no cuenta con Reglamento General de Archivo para la organización, la conservación y el uso adecuado de sus documentos, en los archivos de gestión, central e histórico de conformidad con el Acuerdo 07 de 1994, por el cual se adopta y se expide el Reglamento General de Archivos como norma reguladora del quehacer archivístico del país.</t>
  </si>
  <si>
    <t>ACCIÓN NO. 8</t>
  </si>
  <si>
    <t>Elaborar el Reglamento General de Archivo para institución, teniendo en cuenta  la conservación y el uso adecuado de los documentos, en los archivos de gestión, central e histórico de conformidad con el Acuerdo 07 de 1994, por el cual se adopta y se expide el Reglamento General de Archivos como norma reguladora del quehacer archivístico del país.</t>
  </si>
  <si>
    <t>Elaborar Reglamento de Archivo</t>
  </si>
  <si>
    <t>Reglamento General  de Archivo.</t>
  </si>
  <si>
    <t>Reglamento General  de Archivo y Correos Electrónicos.</t>
  </si>
  <si>
    <t>Aprobación del Reglamento por la estancia competente.</t>
  </si>
  <si>
    <t xml:space="preserve">Actas de aprobación por parte del Comité Institucional de Desarrollo Administrativo y  Reglamento General de Archivo. </t>
  </si>
  <si>
    <r>
      <t>Se observa que se han realizado revisiones y está en espera para su aprobación en el Comité Institucional de Desarrollo Administrativo. La Oficina Asesora Jurídica emite unas observaciones frente al Reglamento General de Archivos para su revisión de acuerdo al correo electrónico del día 12 de abril de 2016.</t>
    </r>
    <r>
      <rPr>
        <sz val="10"/>
        <rFont val="Arial"/>
        <family val="2"/>
      </rPr>
      <t xml:space="preserve"> Mediante acta No. 012 del  29 de octubre de 2015 del  Comité Institucional de Desarrollo Administrativo y  Reglamento General de Archivo.se aprueba el reglamento de Archivo del INVIMA.</t>
    </r>
  </si>
  <si>
    <t>Actas de aprobación por parte del Comité Institucional de Desarrollo Administrativo, Reglamento General  de Archivo y Correos Electrónicos.</t>
  </si>
  <si>
    <t>Socialización del Reglamento</t>
  </si>
  <si>
    <t xml:space="preserve">Actas y/o Listados de Asistencia y  Correos electrónicos. </t>
  </si>
  <si>
    <t>No se ha capacitado y socializado el Reglamento de Archivo, a los funcionarios ya que estas se encuentran en el proceso de aprobación por parte del Comité Institucional de Desarrollo Administrativo.</t>
  </si>
  <si>
    <t>Hacer cumplir el reglamento en las diferentes etapas del archivo en la Entidad.</t>
  </si>
  <si>
    <t xml:space="preserve">Cuando se apruebe el reglamento mediante acta de Comité Institucional de Desarrollo Admininistrativo.se publicara en el Mapa de  Macroprocesos para cumplimiento de los servidores públicos de la entidad. </t>
  </si>
  <si>
    <t xml:space="preserve">
No se relaciona avance hasta que el documento sea ajustado y publicado.
</t>
  </si>
  <si>
    <t>La Entidad cuenta con un fondo documental acumulado desde 1948 que debe intervenir con la metodología establecida por el Archivo General de la Nación Acuerdo 02 de 2004. Art. 3, Decreto No. 2578 del 13 de diciembre de 2012. Capitulo II, Acuerdo 04 de 2013, Acuerdo 05 de 2013, Decreto 1515 de 2013 la cual se resume aquí.</t>
  </si>
  <si>
    <t>ACCIÓN NO. 9</t>
  </si>
  <si>
    <t>Organizar los fondos acumulados; elaborar y aplicar las Tablas de Valoración Documental en cumplimiento del artículo 22 del Decreto 2578 de 2012, el  articulo 2.8.2.22.2 y el artículo 2.8.7.2.6 del Decreto 1080 de 2015, el Acuerdo 39 de 2002  y el Acuerdo 004 de 2013 del Archivo General de la Nación.</t>
  </si>
  <si>
    <t>Identificar y Cuantificar el Fondo acumulado</t>
  </si>
  <si>
    <t>El fondo acumulado, es el archivo de expedientes de registros sanitarios que  se encontraba en la bodega ubicada en la calle 18A No.69-32, en donde sucedió un siniestro. 
Dicha información  en este momento, se encuentra ubicada  en el segundo piso de la Carrera 68 D No. 17-11/21 Sede Montevideo, se le está realizando el levantamiento de inventario en estado natural de conformidad con el Manual de organización de fondos acumulados y el Acuerdo 02 de 2004 Archivo General de la Nación. 
A corte de 30 de Septiembre de 2016 se tiene 378 metros lineales de Fondo acumulado.</t>
  </si>
  <si>
    <t>Compilación de información Institucional</t>
  </si>
  <si>
    <t xml:space="preserve">Informe </t>
  </si>
  <si>
    <t xml:space="preserve">Se evidencia que se avanzado en l primera etapa de Compilación de la Información Institucional con relación a la búsqueda y recopilación de información del instituto (como son los Decretos, resoluciones, actos administrativo, Manuales de Funciones, Procedimientos, Estatutos, organigramas bases de datos).
La organización del Fondo acumulado y Levantamiento de Tablas de Valoración Documental de la institución,  se encuentran enmarcadas en el proyecto de inversión "Fortalecimiento de la gestión documental del Invima, en tecnología e infraestructura a nivel nacional" que tiene como objetivo fortalecer la Gestión Documental del  INVIMA, el cual fue presentado al  Departamento Nacional de Planeación- DNP,  pero  se encuentra en espera de asignación de recursos  que suplan las necesidades de talento humano,  recursos tecnológicas, y de Recursos Materiales y Consumibles, ya que el Grupo de Gestión Documental y Correspondencia no cuenta presupuesto para dicha actividad que permita dar  cumplimiento a la normatividad archivística según acuerdo 02 de 2004 del Archivo General de la Nación, de modo que se solicita ampliación en las fechas de ejecución
</t>
  </si>
  <si>
    <t>Secretaría General / Grupo de  Gestión Documental
 y Correspondencia</t>
  </si>
  <si>
    <t>Informe y Correos electrónicos</t>
  </si>
  <si>
    <t>Elaborar un plan de intervención al Fondo Acumulado</t>
  </si>
  <si>
    <t xml:space="preserve">Se evidencia que existe un plan de intervención al Fondo acumulado por parte del  Grupo de Gestión Documental y Correspondencia, el cual se soporta en el  manual de organización del fondo acumulado y el Acuerdo 02 de 2004 del  Archivo General de la Nación.  </t>
  </si>
  <si>
    <t xml:space="preserve">Plan de Trabajo. </t>
  </si>
  <si>
    <t>Elaborar levantamiento de inventarios en estado natural del fondo acumulado.</t>
  </si>
  <si>
    <t>Inventario Documental (FUID diligenciado) y Correo Electrónicos.</t>
  </si>
  <si>
    <t>Elaborar cuadros de clasificación documental</t>
  </si>
  <si>
    <t>Cuadros de Clasificación Documental.</t>
  </si>
  <si>
    <t>Se evidencia que no se realizado ninguna actividad con relación al levantamiento de cuadros clasificación documental ya que debe realizar la compilación de la información institucional para poder establecer la series o asuntos dentro del cuadro de clasificación documental. Por falta de presupuesto no se realizado ninguna acción.
Las Tablas de Valoración Documental de la institución,  se encuentran enmarcadas en el proyecto de inversión "Fortalecimiento de la gestión documental del Invima, en tecnología e infraestructura a nivel nacional" que tiene como objetivo fortalecer la Gestión Documental del  INVIMA,  pero  se encuentra en espera de asignación de recursos que suplan las necesidades de talento humano,  recursos tecnológicas, y de Recursos Materiales y Consumibles, ya que el Grupo de Gestión Documental y Correspondencia no cuenta presupuesto para dicha actividad que permita dar  cumplimiento a la normatividad archivística según acuerdo 02 de 2004 del Archivo General de la Nación, de modo que se solicita ampliación en las fechas de ejecución</t>
  </si>
  <si>
    <t>Elaborar las TVD</t>
  </si>
  <si>
    <t>Tablas de Valoración Documental- TVD</t>
  </si>
  <si>
    <t>La  elaboración de las Tabla de Valoración Documental (TVD), están enmarcadas en el Proyecto de Inversión "Fortalecimiento de la gestión documental del Invima, en tecnología e infraestructura a nivel nacional" que tiene como objetivo fortalecer la Gestión Documental del  INVIMA, pero  se encuentra en espera de asignación de recursos que suplan las necesidades de talento humano,  recursos tecnológicas, y de Recursos Materiales y Consumibles, ya que el Grupo de Gestión Documental y Correspondencia no cuenta presupuesto para dicha actividad que permita dar  cumplimiento a la normatividad archivística según acuerdo 02 de 2004 del Archivo General de la Nación, de modo que se solicita ampliación en las fechas de ejecución</t>
  </si>
  <si>
    <t>Presentación de las TVD al Comité respectivo</t>
  </si>
  <si>
    <t xml:space="preserve">Acta de aprobación por parte  del Comité Institucional Desarrollo Administrativo y  Tablas de Valoración Documental. </t>
  </si>
  <si>
    <t>Presentación de las TVD al Archivo General de la Nación.</t>
  </si>
  <si>
    <t>Oficio Remisorio y  Tablas de Valoración Documental -TVD.</t>
  </si>
  <si>
    <t>Organización del Fondo Acumulado de Acuerdo a las TVD - Aplicación de la TVD</t>
  </si>
  <si>
    <t>Archivos acordes a la normatividad.</t>
  </si>
  <si>
    <t xml:space="preserve">Inventario Documental (FUID diligenciado), Correos electrónicos, Actas y/o Listados de Asistencia. </t>
  </si>
  <si>
    <t>Eliminación Documental de acuerdo a la aplicación de la TVD con sus respectivos soportes.</t>
  </si>
  <si>
    <t>Actas de Eliminación, Actas de Comité Institucional de Desarrollo Administrativo,  Inventarios Documentales (FUID diligenciado) y registros fotográficos.</t>
  </si>
  <si>
    <t>La Entidad debe elaborar un programa de conservación de documentos que incluya adecuaciones a las instalaciones físicas de espacio, inmobiliario y elementos acordes a los soportes documentales, cronograma de limpieza, condiciones medio ambientales de humedad, luz y temperatura, fumigación, desratización y desinfección bajo las normas establecidas en el AGN en el Acuerdo 049 de 2000 y 050 de 2000.</t>
  </si>
  <si>
    <t>ACCION 10</t>
  </si>
  <si>
    <t>Elaborar un programa de conservación documental para el INVIMA,  que incluya adecuaciones a las instalaciones físicas de espacio, inmobiliario y elementos acordes a los soportes documentales, cronograma de limpieza, condiciones medio ambientales de humedad, luz y temperatura, fumigación, desratización y desinfección en cumplimiento de los artículos 45 al 49 de la Ley General de Archivos 594 de 2000,  el Decreto 2527 de 1950, artículos 59 al 65 del Acuerdo 007 de 1994 "Reglamento General de Archivo, los Acuerdos 048, 049 y 050 de 2000 y el Acuerdo 06 de 2014 del Archivo General de la Nación.</t>
  </si>
  <si>
    <t>Identificar las necesidades en las diferentes instancias del archivo para su conservación</t>
  </si>
  <si>
    <t xml:space="preserve"> Plan de Necesidades, Proyecto de Inversión, Informe Diagnóstico y Sistema Integrado de Conservación. </t>
  </si>
  <si>
    <t xml:space="preserve">Esta actividad se encuentra enmarcada dentro del Plan de Necesidades del año 2016, en el proyecto de inversión y en el informe Diagnostico de la Gestión Documental y el Sistema Integrado de Conservación-SIC donde se evidencia las necesidades de infraestructura física, tecnológica, recursos  y de personal.
</t>
  </si>
  <si>
    <t>Dirección General / Oficina Asesora de Planeación/ Secretaria General / Grupo de  Gestión Documental
 y Correspondencia / Grupo de Adquisiciones y Suministros</t>
  </si>
  <si>
    <t xml:space="preserve">Plan de Necesidades, Proyecto de Inversión, Informe Diagnóstico, Sistema Integrado de Conservación-SIC,  Correos electrónicos, Actas  y/o listados de asistencia. </t>
  </si>
  <si>
    <t>Elaborar un informe de necesidades de conservación con los implementos acordes a la normatividad</t>
  </si>
  <si>
    <t xml:space="preserve"> Plan de Necesidades, Proyecto de Inversión, Informe Diagnóstico y Sistema Integrado de Conservación-SIC. </t>
  </si>
  <si>
    <t>Buscar metodologías de conservación de documentos y aplicar primeros auxilios de conservación preventiva en las diferentes etapas del archivo.</t>
  </si>
  <si>
    <t>Informe Plan de Necesidades 2016</t>
  </si>
  <si>
    <t>Mediante el Plan de Necesidades correspondiente al año 2016 se relacionan los requerimientos para la conservación documental como lo son Deshumificadores, Termómetros, Aspiradora para carpetas suave, Purificadores de aire, áreas de almacenaje o resguardo y adecuación de las condiciones ambientales.</t>
  </si>
  <si>
    <t>Informe Plan de Necesidades 2016 y Correos Electrónicos.</t>
  </si>
  <si>
    <t>Elaborar un cronograma de limpieza incluyendo Fumigaciones periódicas, desratización y desinfección.</t>
  </si>
  <si>
    <t>Informe Plan de Necesidades 2016, Cronograma de limpieza</t>
  </si>
  <si>
    <t>Informe Plan de Necesidades 2016, Cronograma de limpieza y Correos electrónicos.</t>
  </si>
  <si>
    <t>Elaborar un plan de intervención a los documentos que requieren primeros auxilios preventivos, solicitando el apoyo de la Entidad competente.</t>
  </si>
  <si>
    <t xml:space="preserve">Sistema Integrado de Conservación-SIC y Proyecto de Inversión (Fortalecimiento de la gestión documental del Invima, en tecnología e infraestructura a nivel nacional), </t>
  </si>
  <si>
    <t xml:space="preserve">Sistema Integrado de Conservación-SIC y Proyecto de Inversión (Fortalecimiento de la gestión documental del Invima, en tecnología e infraestructura a nivel nacional),. </t>
  </si>
  <si>
    <t>Identificar periódicamente las unidades de conservación que requieran primeros auxilios para la conservación preventiva de acuerdo a las condiciones de almacenamiento.</t>
  </si>
  <si>
    <t>Sistema Integrado de Conservación-SIC</t>
  </si>
  <si>
    <t>Se está realizando los primeros auxilios a los documentos de archivo con los elementos que se tienen al alcance, como es el retiro de material metálico procurando no incrementar el deterioro de tipo físico y mecánico. Para los documentos que tienen biodeterioro se están envolviendo en papel Kraft y  posteriormente se están aislando de los demás.</t>
  </si>
  <si>
    <t xml:space="preserve">Sistema Integrado de Conservación-SIC , Correos Electrónicos,  Actas y/o listados de asistencia. </t>
  </si>
  <si>
    <t>AVANCE DEL PLAN DE CUMPLIMIENTO (ACCIONES)</t>
  </si>
  <si>
    <t>Acción 1</t>
  </si>
  <si>
    <t>Acción 2</t>
  </si>
  <si>
    <t>Acción 3</t>
  </si>
  <si>
    <t>Acción 4</t>
  </si>
  <si>
    <t>Acción 5</t>
  </si>
  <si>
    <t>Acción 6</t>
  </si>
  <si>
    <t xml:space="preserve">Acción 7 </t>
  </si>
  <si>
    <t>Acción 8</t>
  </si>
  <si>
    <t>Acción 9</t>
  </si>
  <si>
    <t>Acción 10</t>
  </si>
  <si>
    <t>Acción 11</t>
  </si>
  <si>
    <t>Acción 12</t>
  </si>
  <si>
    <t>Acción 13</t>
  </si>
  <si>
    <t>Acción 14</t>
  </si>
  <si>
    <t>Acción 15</t>
  </si>
  <si>
    <t>Acción 16</t>
  </si>
  <si>
    <t>Acción 17</t>
  </si>
  <si>
    <t>Acción 18</t>
  </si>
  <si>
    <t>CUMPLIMIENTO DEL PLAN DE MEJORAMIENTO</t>
  </si>
  <si>
    <t>sobre 100%</t>
  </si>
  <si>
    <t xml:space="preserve">Se encuentran publicado y actualizado en el Mapa de Macroprocesos del INVIMA, el Procedimiento de organización, clasificación y conservación documental con código GAD-GDO-PR001, fecha de emisión del 23 de Septiembre de 2015, el cual consta de los siguientes formatos e instructivos:
a. El Instructivo para el manejo del formato de inventario único documental código GAD-GDO-IN002, fecha de emisión del 01/07/2015.
b. El instructivo de eliminación de documentos en archivo de gestión y central código  GAD-GDO-IN003, fecha de emisión del 01/07/2015, 
c. Instructivo Gestión Documental código GAD-GDO-IN005, fecha de emisión 21/10/2016.  
d. Formato único de inventario documental GAD-GDO-FM002, fecha de emisión 01 de Julio de 2015
e. Formato Rótulo de caja GAD-GDO-FM003, fecha de emisión 01 de Julio de 2015
f. Formato Rótulo de Carpeta GAD-GDO-FM004, fecha de emisión 3 de agosto de 2016
g. Formato hoja de Control de Documentos GAD-GDO-FM006, fecha de emisión 01 de Julio de 2015
h. Formato Tabla de Retención Documental GAD-GDO-FM008, fecha de emisión 01 de Julio de 2015
i. Formato Encuesta Estudio Unidad Documental GAD-GDO-FM009, fecha de emisión 01 de Julio de 2015
j. Formato testigo de referencia cruzada GAD-GDO-FM010, fecha de emisión 01 de Julio de 2015
k. Registro de préstamo de documentos GAD-GDO-FM012, fecha de emisión 21/10/2016.
</t>
  </si>
  <si>
    <t>Con relación a esta tarea se observa que pasó del 20% al 50% de avance.
Se encuentra en tiempo.</t>
  </si>
  <si>
    <t>Se evidencia un aumento del porcentaje de avance que pasó de del 60%  al 90%.  Es importante cumplir con lo que resta del 10% de esta actividad ya que debío estar al 100% en Noviembre de 2014.</t>
  </si>
  <si>
    <t xml:space="preserve">
Se observa el porcentaje de avance pasó del 60% al 90%, se evidencia la actualización de los procedimientos, guías e instructivos.
Es importante cumplir con lo que resta del 10% de esta actividad ya que debía de estar al 100% en Noviembre de 2014.
</t>
  </si>
  <si>
    <t xml:space="preserve">Es importante cumplir con lo que resta del 10% de esta actividad ya que debía de estar al 100% en Noviembre de 2014. 
Se encuentra pendiente ajustes al instructivo de Gestión Documental.
</t>
  </si>
  <si>
    <t xml:space="preserve">
Se observa que tuvo un incremento de pasar del 30% al 60% en el III trimestre de 2016.
Está pendiente los ajustes a los procedimientos, guías, instructivos, formatos  para ser aprobados por la Oficina asesora de Planeación para luego ser publicados.
</t>
  </si>
  <si>
    <t xml:space="preserve">
Se debe definir la implementación de la hoja de firma autorizadas para el cumplimiento de esta tarea.</t>
  </si>
  <si>
    <t xml:space="preserve">
Las TRD fueron aprobadas el 29 de septiembre de 2016, la socialización se realizará en el cuarto trimestre del 2016.</t>
  </si>
  <si>
    <t xml:space="preserve">
Se observa que no hay avance en la tarea ya que este está inmerso en el proyecto de inversión fortalecimiento de la gestión documental del Invima, en tecnología e infraestructura a nivel nacional.</t>
  </si>
  <si>
    <t xml:space="preserve">
Al momento del presente seguimiento no se ha suministrado al Grupo de Gestión Documental y Correspondencia los elementos relacionados en el plan de necesidades.</t>
  </si>
  <si>
    <t xml:space="preserve">
Se cuenta con el sistema integrado de conservación documental donde menciona los aspectos a tener en cuenta para la conservación documental, este no ha sido implementado por falta de presupuesto.</t>
  </si>
  <si>
    <r>
      <t xml:space="preserve">El programa se elaboró en el mes de febrero de 2015, fue aprobado mediante Acta de Comité Institucional de Desarrollo Administrativo No. 03 del 26 de Marzo de 2015 y se adopta como un instrumento de gestión de la información pública  mediante Resolución No. 2015052188 del 22 de Diciembre de 2015. 
El programa está publicado  en la pestaña  de Transparencia y acceso a la información pública de la página Web del Instituto, en el siguiente link:
</t>
    </r>
    <r>
      <rPr>
        <u/>
        <sz val="10"/>
        <color theme="4" tint="-0.499984740745262"/>
        <rFont val="Arial"/>
        <family val="2"/>
      </rPr>
      <t>https://www.invima.gov.co/images/pdf/nuestra-entidad/Gestion/Gestion%20documental/PROGRAMA%20DE%20GESTION%20DOCUMENTAL.pdf</t>
    </r>
    <r>
      <rPr>
        <sz val="10"/>
        <color theme="1"/>
        <rFont val="Arial"/>
        <family val="2"/>
      </rPr>
      <t xml:space="preserve">
</t>
    </r>
  </si>
  <si>
    <t>El Programa de Gestión Documental- PGD está enmarcado en el Proyecto de Inversión "Fortalecimiento de la gestión documental del Invima, en tecnología e infraestructura a nivel nacional" que tiene como objetivo fortalecer la Gestión Documental del  INVIMA, el cual fue presentado al  Departamento Nacional de Planeación- DNP,  pero  se encuentra en espera de asignación de recursos  que suplan las necesidades de talento humano,  recursos tecnológicas, y de Recursos Materiales y Consumibles, ya que el Grupo de Gestión Documental y Correspondencia no cuenta presupuesto para dicha actividad, de modo que se solicita ampliación en las fechas de ejecución. 
En este momento el Grupo de Gestión Documental y Correspondencia está desarrollando dentro de sus metas a corto plazo las siguientes actividades: 
- Implementación de mejoras al programa de gestión documental de acuerdo con las normas y prácticas que se vayan generando.
- Creación, alineación y adecuación de procedimientos para dar cumplimiento a la normatividad. 
- Capacitación sobre gestión documental con el apoyo del Área de capacitaciones del Grupo de Talento Humano
- Asistencia  técnica sobre gestión documental.
- Seguimientos a organización documental en todas las dependencias.</t>
  </si>
  <si>
    <t xml:space="preserve">Se encuentran publicados y actualizados en el Mapa de Macroprocesos del INVIMA, los siguientes procedimientos: 
- Procedimiento de organización, clasificación y conservación documental Código: GAD-GDO-PR001, Versión: 02, Fecha de Emisión: 23/09/2015.
- Procedimiento de Radicación y trámite de correspondencia con Código GAD-GDO-PR002  con fecha de emisión del 20 de Junio de 2016. 
Adicionalmente, se viene elaborando los ocho procedimientos de gestión Documental como son: Planeación Documental, producción documental, gestión y trámite documental, organización documental, transferencia de documentos, disposición de documentos, preservación a largo plazo y la valoración documental, para dar cumplimiento a lo establecido en el artículo 2.8.2.5.9 del Decreto Único Reglamentario del Sector Cultura No. 1080 de 2015 del Ministerio de Cultura. </t>
  </si>
  <si>
    <t xml:space="preserve">Se encuentran publicado y actualizado en el Mapa de Macroprocesos del INVIMA, el Procedimiento de Radicación y Trámite de Correspondencia Código: GAD-GDO-PR002, Versión: 06, Fecha de Emisión: 20/06/2016, el cual consta de los siguientes formatos e instructivos:
a. Formato de envío de correspondencia Valijas con código GAD-GDO-FM001, fecha de emisión 01 de Julio de 2015, 
b. El instructivo de digitalización de documentos con código GAD-GDO-IN004, fecha de emisión 20 de Junio de 2016.
c. Formato Recepción y distribución de Correspondencia para plan de contingencia con código GAD-GDO-FM011, fecha de emisión del 10 de Agosto de 2015.
Se ha venido adelantado las actividades con el fin de ajustar el procedimiento de radicación y trámite, pero se evidencia la falta de recursos para poder adquirir otra herramienta tecnológica que cumpla los requisitos contemplados con el acuerdo 060 de 2001. Por lo tanto se generó el Proyecto de Inversión "Fortalecimiento de la gestión documental del Invima, en tecnología e infraestructura a nivel nacional" que tiene como objetivo fortalecer la Gestión Documental del  INVIMA. 
</t>
  </si>
  <si>
    <t xml:space="preserve">En  el instructivo de Gestión Documental con  código GAD-GDO-IN005 y  fecha de emisión 21/10/2016   se encuentra inmerso lo relacionado al Préstamo interno  de Documentos en el numeral 5.2 Adicionalmente se elaboró el formato Registro de préstamo de documentos GAD-GDO-FM012 y fecha de emisión 21/10/2016. 
</t>
  </si>
  <si>
    <t xml:space="preserve">Cada una de las herramientas documentales  o instrumentos archivísticos para la gestión documental se han socializado o divulgado de las siguientes maneras: 
1. Por medios del correo electrónico institucional Systemplus
2. A través de las distintas reuniones y capacitaciones realizadas en las dependencias del INVIMA.
3. Por medio de Piezas gráficas y Folletos. 
4. Por medio del Macroproceso de Gestión Administrativa en el proceso de Gestión documental y correspondencia. 
5. Por medio del Listado Maestro de Documentos de la entidad. </t>
  </si>
  <si>
    <t xml:space="preserve">En cada una de las dependencias se está implementando los procesos, instructivos, formatos  publicados en intranet en el Mapa de Macroprocesos y Listado Maestro de Documentos. 
Se encuentran publicados y actualizados en el Mapa de Macroprocesos del INVIMA, los siguientes procedimientos: 
- Procedimiento de organización, clasificación y conservación documental Código: GAD-GDO-PR001, Versión: 02, Fecha de Emisión: 23/09/2015.
- Procedimiento de Radicación y trámite de correspondencia con Código GAD-GDO-PR002  con fecha de emisión del 20 de Junio de 2016. 
Adicionalmente, se viene elaborando los ocho procedimientos de gestión Documental como son: Planeación Documental, producción documental, gestión y trámite documental, organización documental, transferencia de documentos, disposición de documentos, preservación a largo plazo y la valoración documental, para dar cumplimiento a lo establecido en el artículo 2.8.2.5.9 del Decreto Único Reglamentario del Sector Cultura No. 1080 de 2015 del Ministerio de Cultura.
Se encuentran publicado y actualizado en el Mapa de Macroprocesos del INVIMA, el Procedimiento de organización, clasificación y conservación documental con código GAD-GDO-PR001, fecha de emisión del 23 de Septiembre de 2015, el cual consta de los siguientes formatos e instructivos:
a. El Instructivo para el manejo del formato de inventario único documental código GAD-GDO-IN002, fecha de emisión del 01/07/2015.
b. El instructivo de eliminación de documentos en archivo de gestión y central código  GAD-GDO-IN003, fecha de emisión del 01/07/2015, 
c. Instructivo Gestión Documental código GAD-GDO-IN005, fecha de emisión 21/10/2016.  
d. Formato único de inventario documental GAD-GDO-FM002, fecha de emisión 01 de Julio de 2015
e. Formato Rótulo de caja GAD-GDO-FM003, fecha de emisión 01 de Julio de 2015
f. Formato Rótulo de Carpeta GAD-GDO-FM004, fecha de emisión 3 de agosto de 2016
g. Formato hoja de Control de Documentos GAD-GDO-FM006, fecha de emisión 01 de Julio de 2015
h. Formato Tabla de Retención Documental GAD-GDO-FM008, fecha de emisión 01 de Julio de 2015
i. Formato Encuesta Estudio Unidad Documental GAD-GDO-FM009, fecha de emisión 01 de Julio de 2015
j. Formato testigo de referencia cruzada GAD-GDO-FM010, fecha de emisión 01 de Julio de 2015
k. Registro de préstamo de documentos GAD-GDO-FM012, fecha de emisión 21/10/2016.
</t>
  </si>
  <si>
    <t xml:space="preserve">Se encuentran publicado y actualizado en el Mapa de Macroprocesos del INVIMA, el Procedimiento de Radicación y Trámite de Correspondencia Código: GAD-GDO-PR002, Versión: 06, Fecha de Emisión: 20/06/2016, el cual consta de los siguientes formatos e instructivos:
a. Formato de envío de correspondencia Valijas con código GAD-GDO-FM001, fecha de emisión 01 de Julio de 2015, 
b. El instructivo de digitalización de documentos con código GAD-GDO-IN004, fecha de emisión 20 de Junio de 2016.
c. Formato Recepción y distribución de Correspondencia para plan de contingencia con código GAD-GDO-FM011, fecha de emisión del 10 de Agosto de 2015.
Además se adelantaron las siguientes actividades ligadas al plan de acción de la acción correctiva GAD-GDO-2015-AC004:           
- Definir  aplicativo a implementar según reunión con la oficina de planeación y el  grupo de tecnologías de la información.              
- Avances Proyecto Gestión Documental              
- Presentación Proyecto gestión Documental a Dirección General              
- Concepto Jurídica - Consecutivos Correspondencia: este último se da por parte de la Oficina Asesora Jurídica con radicado No. 16060229 del mes de junio de 2016.
Se ha venido adelantado las actividades con el fin de ajustar el procedimiento de radicación y trámite, pero se evidencia la falta de recursos para poder adquirir otra herramienta tecnológica que cumpla los requisitos contemplados con el acuerdo 060 de 2001. Por lo tanto se generó el Proyecto de Inversión "Fortalecimiento de la gestión documental del Invima, en tecnología e infraestructura a nivel nacional" que tiene como objetivo fortalecer la Gestión Documental del  INVIMA. </t>
  </si>
  <si>
    <t>Frente a la necesidad de incluir firmas autorizadas para  el aplicativo de correspondencia la oficina de  Tecnologías de la Información  responde mediante el numeral c del  acta del 13 de abril de 2016 “viabilidad control de cambios aplicativo de correspondencia” mencionando lo siguiente: 
Necesidad: "El aplicativo cuente con permisos y seguridad correspondiente por roles, los cuales determinaran los niveles de acceso:
Respuesta: Este numeral se mantiene con viabilidad técnica, sin embargo el aplicativo maneja roles y permisos, así:
- Usuarios con niveles de acceso a nivel de radicador.
- Funcionarios que reciben y descargan correspondencia, rol de firmante que permite asignar, reasignar, vistos buenos. 
Se encuentra por definir por parte de la coordinadora del grupo de gestión documental y correspondencia si la firmas autorizadas  seran incluidas en el reglamento y o se majer a traves de la implementación de un nuevo aplicativo.</t>
  </si>
  <si>
    <t>Se han realizado capacitaciones al personal que recepciona las comunicaciones oficiales de la entidad, lo cual se evidencia en el listado de asistencia del 02 de Mayo de 2016. Esta actividad está ligada al Plan de acción de la acción correctiva GAD-GDO-2015-AC002  de Auditoría Interna, la cual hace relación a  "Los archivos de la entidad no se encuentran debidamente organizados, identificados e integrados en cada una de las áreas, en consecuencia no se evidencia la secuencia lógica y trazabilidad del trámite”
Además, se ha generado concientización a los servidores públicos sobre lo relacionado al manejo de correspondencia teniendo en cuenta el Acuerdo 060 en el que se dicta lo relacionado a las pautas que debe seguir el INVIMA, para la administración de la comunicaciones oficiales, y demás normas, para no incurrir en ocultamiento de información o respuestas inoportunas, generando problemas legales a la entidad.
Se generó la Política de Gestión Documental Código: GDI-DIE-PL020, Versión: 00, Fecha de Emisión: 03/06/2016 con el objetivo de definir los lineamientos para la administración documental en cualquier soporte, físico y/o electrónico que se maneja en el Instituto Nacional Vigilancia de Medicamento y Alimentos - Invima publicado en Intranet.
Comunicación de procedimientos frente a la gestión documental.</t>
  </si>
  <si>
    <t>El Grupo de Gestión Documental y Correspondencia  viene realizando diferentes capacitaciones  enfocadas en el proceso de Organización documental que incluye la clasificación, ordenación y descripción , como  se menciona a continuación: 
En el 2014 se realizaron 36 capacitaciones (esta información se encuentra soportada en las  actas y listados de asistencia)
En el 2015 se realizaron 49 capacitaciones (esta información se encuentra soportada en las  actas y listados de asistencia)
En el 2016 a la fecha se han realizado 34 capacitaciones  (esta información se encuentra soportada en las  actas y listados de asistencia), de las cuales 3 capacitaciones fueron por medio de  videoconferencia para los Grupos de Trabajo Territorial, Puertos, Aeropuertos y Pasos de Frontera, cumpliendo con el Plan de capacitaciones en Organización documental.</t>
  </si>
  <si>
    <r>
      <t>De acuerdo al artículo 26 de la ley 594 de 2000 " Ley General de archivos",  se ha venido implementando el instrumento archivístico que es el Formato Único de Inventario Documental –FUID, de tal manera que se asegure el control de los documentos del INVIMA, para lo cual se han realizado capacitaciones de Organización Documental  por parte del Grupo de Gestión Documental y Correspondencia  y se les ha proporcionado las lineamientos para su diligenciamiento en la fase de archivo de gestión y su posterior transferencia al archivo central. S</t>
    </r>
    <r>
      <rPr>
        <sz val="10"/>
        <color indexed="8"/>
        <rFont val="Arial"/>
        <family val="2"/>
      </rPr>
      <t xml:space="preserve">e ha divulgado  y socializado dicho instrumento archivístico por medio de:
1. correo electrónico institucional Systemplus
2. En reuniones y capacitaciones realizadas en las dependencias del INVIMA.
3. Piezas gráficas y Folletos. 
4.  El Macroproceso de Gestión Administrativa en el proceso de Gestión documental y correspondencia, donde se encuentra publicado el instructivo para el manejo del formato de inventario único documental GAD-GDO-IN002 y el Formato único de inventario documental GAD-GDO-FM002
5. El Listado Maestro de Documentos de la entidad, donde se encuentra publicado el instructivo para el manejo del formato de inventario único documental GAD-GDO-IN002 y el Formato único de inventario documental GAD-GDO-FM002
</t>
    </r>
  </si>
  <si>
    <t>Por parte del Grupo de Gestión Documental y Correspondencia se han realizado seguimientos  a los archivos de gestión para revisar que se esté llevando la debida organización documental a los archivos de gestión, como se menciona a continuación: 
En el 2015 se realizaron 34 seguimientos (esta información se encuentra soportada en las  actas y listados de asistencia)
En el 2016 a la fecha se han realizado 33 seguimientos  (esta información se encuentra soportada en las  actas y listados de asistencia)
Resultados:
- Existe por parte de las dependencias conciencia frente a la organización documental dándole cumplimento a la normativa legal aplicable.
-Se ha socializado en cada dependencia que documentos se clasifican  de conservación total deben llevarse en soporte físico y posteriormente aplicar la microfilmación de los mismos con el fin de garantizar la conservación a largo plazo dándole cumplimiento a la Directiva presidencial 04 del 2012 "eficiencia administrativa y lineamientos de la Política cero papel en la administración pública, circular externa 003 del 27-02 de 2015 y la circular 05 de 2012de Archivo general de la nación.
Recomendaciones:
-Las Peticiones (particular, general, información, consulta), Quejas, Reclamos, Denuncias y Sugerencias  se deberán organizar como lo establece el artículo 36 de la ley 1437 de 2011 “Código de Procedimiento Administrativo y de lo Contencioso y Administrativo” y demás normatividad legal vigente.
- Con respecto a las comunicaciones oficiales se explica que la única oficina que puede tener consecutivos de comunicaciones oficiales es el Grupo de Gestión Documental y Correspondencia, en este orden de ideas en las demás oficinas la información deberá ir al correspondiente tema o asunto, de conformidad con el acuerdo 060 de 2001 “Por el cual se establecen pautas para la administración de las comunicaciones oficiales, en las entidades públicas y privadas que cumplan funciones públicas”.</t>
  </si>
  <si>
    <t xml:space="preserve">Las visitas  se vienen llevando a través de las respectivas actas, en donde queda evidenciado los acuerdos generados entre cada dependencia  y el Grupo de Gestión Documental y Correspondencia para el trimestre se realizaron 12 visitas se seguimiento y asistencia técnica.
</t>
  </si>
  <si>
    <t>El Grupo de Gestión Documental y Correspondencia ha capacitado al personal del Grupo de Talento Humano encargado de las Historias Laborales de acuerdo a la circular 004 de 2003 “Organización de las Historias Laborales" del Archivo General de la Nación y la circular 012 de 2004 “Orientaciones para el cumplimiento de la Circular Nº 004 de 2003”, como se evidencia en las capacitaciones realizadas  el 11 de agosto de 2014,  el 16 de febrero de 2015, el 09 de noviembre de 2015.  (Esta información se encuentra soportada en las  actas y listados de asistencia). Aunque el Plan de capacitaciones programadas para el año 2016 se realizó en un 100%, se siguen realizando capacitaciones de acuerdo a la necesidad de los procesos.</t>
  </si>
  <si>
    <t xml:space="preserve">El Grupo de Gestión Documental y Correspondencia  se encuentra en el proceso de actualización del instrumento archivístico denominado Tabla de Retención Documental, la cual  permite llevar la debida gestión documental dentro de la entidad, debido al cambio  dado en  el Decreto 2078 de 2012  “Por el cual se establece la estructura orgánica del Instituto Nacional de Vigilancia de Medicamentos y Alimentos- INVIMA y se determinan las funciones”. 
Para dar trazabilidad al plan de ajuste del levantamiento y actualización de Tablas de Retención Documental, se ha realizado las Encuestas de Estudio de Unidad Documental, el Cuadro de Clasificación Documental y las  propuestas de Tablas de retención Documental de las siguientes (35) oficinas productoras: 
Dirección General, Oficina Asesora de Planeación, Grupo de Sistemas Integrados de Gestión, Oficina de Control Interno, Grupo de Unidad de reacción Inmediata, Grupo de Tesorería, Grupo de Financiera y Presupuestal, Grupo de Representación Judicial y Extrajudicial, Grupo de Cobro Persuasivo y Coactivo, Grupo de adquisiciones y Suministros y Grupo de Control Disciplinario Interno, Grupo de Proyectos presupuesto y Estadística, Grupo de Gestión Administrativa, Grupo de Gestión Documental y Correspondencia, Grupo de Gestión Contractual, Oficina de Asuntos Internacionales, Grupo de Admisibilidad Sanitaria, Grupo de Cooperación y Relacionamiento, Oficina Asesora Jurídica, Grupo de Apoyo Jurídico Institucional, Grupo de Apoyo Reglamentario, Área de Archivo del Grupo de Talento Humano, Área de Nómina del Grupo de Talento Humano, Área de Capacitaciones del Grupo de Talento Humano, Oficina de Laboratorios y Control de Calidad, Grupo Red de Laboratorios y Calidad, Grupo de Laboratorios de Organismos Genéticamente Modificados, Grupo de Laboratorio de Productos Biológicos, Grupo de Laboratorio de Productos Farmacéuticos y otras Tecnologías, Grupo de Laboratorio Fisicoquímico de Alimentos y Bebidas, Grupo de Laboratorio de Microbiología de Alimentos y Bebidas, Grupo de Apoyo Operativo de la Dirección de Operaciones Sanitarias, Grupo de Control de Puertos, Aeropuertos y Pasos Fronterizos de la Dirección de Operaciones Sanitarias, Grupo de Autorizaciones y Licencias de Importación y Exportación de la Dirección de Operaciones Sanitarias,  y el Grupo de Inspección Vigilancia y Control de la Dirección de Operaciones Sanitarias. </t>
  </si>
  <si>
    <t xml:space="preserve">Al procedimiento de organización, clasificación y conservación documental con código GAD-GDO-PR001 con fecha de emisión del 23 de Septiembre de 2015, se actualizaron instructivos para el manejo de rotulo de cajas  y carpetas de código GAD-GDO-IN001  con Fecha de emisión del  01/07/2015, el Instructivo para el manejo del formato de inventario único documental código GAD-GDO-IN002 con fecha de emisión del 01/07/2015, el instructivo formato de eliminación de documentos en archivo de gestión y central código  GAD-GDO-IN003 con fecha de emisión del 01/07/2015. Estos instructivos se actualizaron para dar cumplimiento a las necesidades requeridas institucionalmente  y su vez con el fin de normalizar el lenguaje terminológico.  
Adicionalmente se ha actualizado los siguientes formatos: 
- Formato único de inventario documental GAD-GDO-FM002 con fecha de emisión 01 de Julio de 2015
- Formato Rótulo de caja GAD-GDO-FM003 con fecha de emisión 01 de Julio de 2015
- Formato Rótulo de Carpeta GAD-GDO-FM004 con fecha de emisión 3 de agosto de 2016
- Formato hoja de Control de Documentos GAD-GDO-FM006 con fecha de emisión 01 de Julio de 2015
- Formato Tabla de Retención Documental GAD-GDO-FM008 con fecha de emisión 01 de Julio de 2015
- Formato Encuesta Estudio Unidad Documental GAD-GDO-FM009 con fecha de emisión 01 de Julio de 2015
- Formato testigo de referencia cruzada GAD-GDO-FM010 con fecha de emisión 01 de Julio de 2015
- Formato préstamo de documentos  GAD-GDO-FM012 y fecha de emisión 21/10/2016. </t>
  </si>
  <si>
    <r>
      <t xml:space="preserve">El Grupo de Gestión Documental y Correspondencia  viene realizando diferentes capacitaciones  enfocadas en el proceso de Organización documental que incluye la clasificación, ordenación y descripción , como  se menciona a continuación: 
En el 2014 se realizaron 36 capacitaciones (esta información se encuentra soportada en las  actas y listados de asistencia)
En el 2015 se realizaron 49 capacitaciones (esta información se encuentra soportada en las  actas y listados de asistencia)
</t>
    </r>
    <r>
      <rPr>
        <sz val="10"/>
        <rFont val="Arial"/>
        <family val="2"/>
      </rPr>
      <t>En el 2016 a la fecha se han realizado 34 capacitaciones  (esta información se encuentra soportada en las  actas y listados de asistencia)
de las cuales 3 capacitaciones  fueron por medio de  videoconferencia para los Grupos de Trabajo Territorial, Puertos, Aeropuertos y Pasos de Frontera.</t>
    </r>
  </si>
  <si>
    <t>El Grupo de Gestión Documental y Correspondencia ha realizado seguimientos a los archivos de gestión para revisar que se esté llevando la debida organización documental, como se menciona a continuación: 
En el 2015 se realizaron 34 seguimientos (esta información se encuentra soportada en las  actas y listados de asistencia)
En el 2016 a la fecha, se han realizado 33 seguimientos  (esta información se encuentra soportada en las  actas y listados de asistencia)</t>
  </si>
  <si>
    <r>
      <t>El Grupo de Gestión Documental y Correspondencia viene realizando anualmente un cronograma de transferencias primarias para el archivo central de los documentos que ya cumplieron su tiempo de retención documental en el archivo de gestión.</t>
    </r>
    <r>
      <rPr>
        <sz val="10"/>
        <rFont val="Arial"/>
        <family val="2"/>
      </rPr>
      <t xml:space="preserve"> Para el año 2016, se elaboró el  cronograma, aunque en este momento no se cuenta con un lugar para la conservación y almacenamiento de los archivos. </t>
    </r>
  </si>
  <si>
    <r>
      <t>Se evidencia que se elaboró el</t>
    </r>
    <r>
      <rPr>
        <sz val="10"/>
        <color indexed="8"/>
        <rFont val="Arial"/>
        <family val="2"/>
      </rPr>
      <t xml:space="preserve"> reglamento de archivo para el INVIMA, en donde se precisa los lineamientos archivísticos que se deben de desarrollar por parte de los servidores públicos, con el fin de homogenizar los procedimientos y garantizar la eficacia y eficiencia de la gestión pública documental, el documento se encuentra actualmente en archivo magnético en la Coordinadora del Grupo de Gestión Documental y Correspondencia y fue enviado a la secretaria general y Oficina asesora de planeación y Oficina Asesora jurídica para su validación y posterior aprobación en Comité Institucional de Desarrollo Administrativo.</t>
    </r>
  </si>
  <si>
    <t xml:space="preserve">El Grupo de Gestión Documental y Correspondencia está realizando el levantamiento de inventario en estado natural de conformidad con el Manual de organización de fondos acumulados y el Acuerdo 02 de 2004 Archivo General de la Nación. Actualmente en el  último semestre del presente año, se ha  registrado en el  Formato Único de Inventario Documental-FUID, un total de  1512 cajas X200 que equivalen a 378 metros lineales. </t>
  </si>
  <si>
    <t xml:space="preserve">Se evidencia que no se realizado ninguna actividad por falta de presupuesto. Se incluyó lo relacionado al levantamiento de Tabla de Valoración Documental,  en el  Proyecto de Inversión "Fortalecimiento de la gestión documental del Invima, en tecnología e infraestructura a nivel nacional" pero  se encuentra en espera de asignación de recursos, de modo que se solicita ampliación en las fechas de ejecución. 
En la medida que realice las tablas de valoración documental, posteriormente se procederá a su presentación ante Comité Institucional de Desarrollo Administrativo, </t>
  </si>
  <si>
    <t xml:space="preserve">Se evidencia que no se realizado ninguna actividad por falta de presupuesto. Se incluyó lo relacionado al levantamiento de Tabla de Valoración Documental,  en el  Proyecto de Inversión "Fortalecimiento de la gestión documental del Invima, en tecnología e infraestructura a nivel nacional" pero  se encuentra en espera de asignación de recursos, de modo que se solicita ampliación en las fechas de ejecución. 
En la medida que se realice la elaboración de las Tablas de Valoración Documental se enviará la propuesta para revisión por parte del Comité Evaluador de Documentos del Archivo General de la Nación- AGN. 
</t>
  </si>
  <si>
    <t xml:space="preserve">Se evidencia que no se realizado ninguna actividad por falta de presupuesto. Se incluyó lo relacionado al levantamiento de Tabla de Valoración Documental,  en el  Proyecto de Inversión "Fortalecimiento de la gestión documental del Invima, en tecnología e infraestructura a nivel nacional" pero  se encuentra en espera de asignación de recursos, de modo que se solicita ampliación en las fechas de ejecución. 
En la medida que realice las tablas de valoración documental y se aprueben por parte del Comité Institucional de Desarrollo Administrativo y el  Comité Evaluador de Documentos del Archivo General de la Nación- AGN, posteriormente se aplicaran las Tablas de Valoración Documental, para la debida organización documental del fondo acumulado.
</t>
  </si>
  <si>
    <t xml:space="preserve">Se evidencia que no se realizado ninguna actividad por falta de presupuesto. Se incluyó lo relacionado al levantamiento de Tabla de Valoración Documental,  en el  Proyecto de Inversión "Fortalecimiento de la gestión documental del Invima, en tecnología e infraestructura a nivel nacional" pero  se encuentra en espera de asignación de recursos, de modo que se solicita ampliación en las fechas de ejecución. 
En la medida que realice las tablas de valoración documental y se aprueben por parte del Comité Institucional de Desarrollo Administrativo y el  Comité Evaluador de Documentos del Archivo General de la Nación- AGN, posteriormente se aplicaran las Tablas de Valoración Documental teniendo en cuenta los documentos que se deben eliminar conforme a su disposición final. </t>
  </si>
  <si>
    <t>Se presenta a la Secretaria General el Diagnóstico del estado de la gestión documental de la entidad con corte al 30 de octubre de 2015. Este comprende el proceso integral de los documentos en el ciclo vital en sus fases que son: Archivos de Gestión, Archivo Central y Archivo Histórico.  De igual manera se elaboró la Propuesta del Sistema Integrado  Conservación Documental para el Instituto y se desarrolló una encuesta electrónica, para identificar las necesidades de conservación que se presentan en las distintas instancias del archivo.
Adicionalmente las necesidades de conservación y preservación documental se encuentran inmersas en el  Proyecto de Inversión "Fortalecimiento de la gestión documental del Invima, en tecnología e infraestructura a nivel nacional" que tiene como objetivo fortalecer la Gestión Documental del  INVIMA.</t>
  </si>
  <si>
    <t>La Oficina de Gestión Administrativa es quien realiza el respectivo cronograma para el proceso de fumigación y mantenimiento de canaletas. El Grupo de Gestión Documental hace el seguimiento y en caso de superar el periodo se hace la solicitud mediante correo electrónico.
Se evidencia que el día sábado 27 de Agosto de 2016, se realizó jornada de fumigación en las sedes de la calle 18 No 68d – 53  y la carrera 68d No 17-11 a partir de la 8:00 am de acuerdo al correo electrónico de fecha  25 de agosto de 2016.</t>
  </si>
  <si>
    <t>En el  Sistema Integrado de Conservación- SIC se incluyó el plan de acción de intervención de los documentos en cumplimiento del artículo 46 de la Ley General de Archivos 594 de 2000 del Archivo General de la Nación. Adicionalmente  la conservación y preservación documental, se  menciona en el  Proyecto de Inversión "Fortalecimiento de la gestión documental del Invima, en tecnología e infraestructura a nivel nacional", el cual se encuentra en espera de asignación de recursos.</t>
  </si>
  <si>
    <t>N/A</t>
  </si>
  <si>
    <t xml:space="preserve">
No hay avance en la tarea ya que está inmerso en el proyecto de inversión fortalecimiento de la gestión documental del Invima, en tecnología e infraestructura a nivel nacional</t>
  </si>
  <si>
    <t>III trimestre 2016
Nov 2016</t>
  </si>
  <si>
    <t>III trimestre 2016
Nov 2017</t>
  </si>
  <si>
    <t>III trimestre 2016
Nov 2018</t>
  </si>
  <si>
    <t>III trimestre 2016
Nov 2019</t>
  </si>
  <si>
    <t>III trimestre 2016
Nov 2020</t>
  </si>
  <si>
    <t>III trimestre 2016
Nov 2021</t>
  </si>
  <si>
    <t>III trimestre 2016
Nov 2022</t>
  </si>
  <si>
    <t>III trimestre 2016
Nov 2023</t>
  </si>
  <si>
    <t>III trimestre 2016
Nov 2024</t>
  </si>
  <si>
    <t>III trimestre 2016
Nov 2025</t>
  </si>
  <si>
    <t>III trimestre 2016
Nov 2026</t>
  </si>
  <si>
    <t>III trimestre 2016
Nov 2027</t>
  </si>
  <si>
    <t>III trimestre 2016
Nov 2028</t>
  </si>
  <si>
    <t>III trimestre 2016
Nov 2029</t>
  </si>
  <si>
    <t>III trimestre 2016
Nov 2030</t>
  </si>
  <si>
    <t>III trimestre 2016
Nov 2031</t>
  </si>
  <si>
    <t>III trimestre 2016
Nov 2032</t>
  </si>
  <si>
    <t>III trimestre 2016
Nov 2033</t>
  </si>
  <si>
    <t>III trimestre 2016
Nov 2034</t>
  </si>
  <si>
    <t>III trimestre 2016
Nov 2035</t>
  </si>
  <si>
    <t>III trimestre 2016
Nov 2036</t>
  </si>
  <si>
    <t>III trimestre 2016
Nov 2037</t>
  </si>
  <si>
    <t>III trimestre 2016
Nov 2038</t>
  </si>
  <si>
    <t>III trimestre 2016
Nov 2039</t>
  </si>
  <si>
    <t>III trimestre 2016
Nov 2040</t>
  </si>
  <si>
    <t>III trimestre 2016
Nov 2041</t>
  </si>
  <si>
    <t>III trimestre 2016
Nov 2042</t>
  </si>
  <si>
    <t>III trimestre 2016
Nov 2043</t>
  </si>
  <si>
    <t>III trimestre 2016
Nov 2044</t>
  </si>
  <si>
    <t>III trimestre 2016
Nov 2045</t>
  </si>
  <si>
    <t>III trimestre 2016
Nov 2046</t>
  </si>
  <si>
    <t>III trimestre 2016
Nov 2047</t>
  </si>
  <si>
    <t>III trimestre 2016
Nov 2048</t>
  </si>
  <si>
    <t>III trimestre 2016
Nov 2049</t>
  </si>
  <si>
    <t>III trimestre 2016
Nov 2050</t>
  </si>
  <si>
    <t>III trimestre 2016
Nov 2051</t>
  </si>
  <si>
    <t>III trimestre 2016
Nov 2052</t>
  </si>
  <si>
    <t>III trimestre 2016
Nov 2053</t>
  </si>
  <si>
    <t>III trimestre 2016
Nov 2054</t>
  </si>
  <si>
    <t>III trimestre 2016
Nov 2055</t>
  </si>
  <si>
    <t>III trimestre 2016
Nov 2056</t>
  </si>
  <si>
    <t>III trimestre 2016
Nov 2057</t>
  </si>
  <si>
    <t>III trimestre 2016
Nov 2058</t>
  </si>
  <si>
    <t>III trimestre 2016
Nov 2059</t>
  </si>
  <si>
    <t>III trimestre 2016
Nov 2060</t>
  </si>
  <si>
    <t>III trimestre 2016
Nov 2061</t>
  </si>
  <si>
    <t>III trimestre 2016
Nov 2062</t>
  </si>
  <si>
    <t>III trimestre 2016
Nov 2063</t>
  </si>
  <si>
    <t>III trimestre 2016
Nov 2064</t>
  </si>
  <si>
    <t>III trimestre 2016
Nov 2065</t>
  </si>
  <si>
    <t>III trimestre 2016
Nov 2066</t>
  </si>
  <si>
    <t>III trimestre 2016
Nov 2067</t>
  </si>
  <si>
    <t>III trimestre 2016
Nov 2068</t>
  </si>
  <si>
    <t>III trimestre 2016
Nov 2069</t>
  </si>
  <si>
    <t>III trimestre 2016
Nov 2070</t>
  </si>
  <si>
    <r>
      <t xml:space="preserve">El espacio destinado para las historias laborales fue adecuado en las nuevas instalaciones del instituto ubicado en la  Carrera 10 Nro. 64-60 en el Mezanine en el Grupo de Talento Humano, dando cumplimiento a la circular No. 004 de 2003 "Organización de las Historias Laborales ", circular 049 del 2000 según acta de reunión No. 006 de 16 de febrero de 2015.
Adicionalmente, se han venido realizando transferencias primarias de las historias laborales que han cumplido su tiempo de retención documental al archivo central por parte del  Área de Archivo del Grupo de Talento humano  generando así  liberación de espacios.
</t>
    </r>
    <r>
      <rPr>
        <sz val="10"/>
        <rFont val="Arial"/>
        <family val="2"/>
      </rPr>
      <t>La ultima transferencia primaria que se realizó fue en el mes de julio de 2015 (se incluye los años 2013-2014  Historias Laborales de ex funcionarios) los cuales se entregaron depurados, foliados y con su respectiva hoja de control relacionado en el FUID de transferencia.</t>
    </r>
    <r>
      <rPr>
        <sz val="10"/>
        <color theme="1"/>
        <rFont val="Arial"/>
        <family val="2"/>
      </rPr>
      <t xml:space="preserve">
</t>
    </r>
  </si>
  <si>
    <r>
      <t xml:space="preserve">
</t>
    </r>
    <r>
      <rPr>
        <sz val="10"/>
        <rFont val="Arial"/>
        <family val="2"/>
      </rPr>
      <t>Se encuentra pendiente por realizar el seguimiento a la organización e integración de las historias laborales, actividad programada para el IV trimestre de 2016.</t>
    </r>
    <r>
      <rPr>
        <sz val="10"/>
        <color rgb="FFFF0000"/>
        <rFont val="Arial"/>
        <family val="2"/>
      </rPr>
      <t xml:space="preserve">
</t>
    </r>
  </si>
  <si>
    <r>
      <t xml:space="preserve">El Grupo de Gestión Documental ha venido haciendo seguimiento al Grupo de Talento Humano en la organización de historias laborales, como se evidencia en los Seguimientos realizados el 05 de marzo de 2015, el  26 de marzo de 2015, el 20 de abril de 2015, el  19 de mayo de 2015, el 27 de noviembre de 2015, el 14 de diciembre de 2015 y el 17 de diciembre de 2015. Vale la pena resaltar que el Grupo de Talento Humano son los directamente responsables de la administración  y custodia de dichos documentos. 
</t>
    </r>
    <r>
      <rPr>
        <sz val="10"/>
        <rFont val="Arial"/>
        <family val="2"/>
      </rPr>
      <t xml:space="preserve">A la fecha se encuentran organizadas: 
• 1696 carpetas en el archivo de gestión de funcionarios activos.
• 146 carpetas en el archivo de gestión de ex funcionarios.
• 73 carpetas organizadas en el archivo de gestión de funcionarios revocados.
Total de carpetas depuradas y debidamente organizadas: 1915 </t>
    </r>
    <r>
      <rPr>
        <sz val="10"/>
        <color rgb="FFFF0000"/>
        <rFont val="Arial"/>
        <family val="2"/>
      </rPr>
      <t xml:space="preserve">
</t>
    </r>
    <r>
      <rPr>
        <sz val="10"/>
        <color theme="1"/>
        <rFont val="Arial"/>
        <family val="2"/>
      </rPr>
      <t xml:space="preserve">
Se evidencia seguimiento por gestión documental del 17 de diciembre de 2015 según acta no 79 a la organización de las historias laborales y queda la siguiente</t>
    </r>
    <r>
      <rPr>
        <sz val="10"/>
        <rFont val="Arial"/>
        <family val="2"/>
      </rPr>
      <t xml:space="preserve"> recomendación:
"Revisar la información que se encontró en cajas referente a diferentes temas y asuntos que maneja el grupo de talento humano para ser clasificada  e ingresada en la fecha correspondiente conforme a lista de chequeo y al orden cronológico según el principio de procedencia y orden original".</t>
    </r>
  </si>
  <si>
    <t>No se relaciona avance hasta que el documento sea ajustado y publicado.</t>
  </si>
  <si>
    <t>Se observa que en el III trimestre de 2016 un porcentaje de avance del 80%, obteniendo un incremento del 10% con respecto al II trimestre.
Se encuentra dentro del término de cumplimiento.</t>
  </si>
  <si>
    <t xml:space="preserve">Se observa que tuvo un incremento de pasar del 60% al 90% en el III trimestre de 2016.
Es importante cumplir con lo que resta del 10% de esta actividad ya que debia estar al 100% en Noviembre de 2014.
</t>
  </si>
  <si>
    <t xml:space="preserve">
La socialización se empezó a implementar en el mes de septiembre y se publica por System Plus mesa de Ayuda en el mes de octubre de 2016.
Se observa que tuvo un incremento de pasar del 50% al 70% en el III trimestre de 2016.
Es importante cumplir con lo que resta  de esta actividad.
</t>
  </si>
  <si>
    <t xml:space="preserve">Se observa que tuvo un avance al pasar del 20% al 50% en el III trimestre de 2016.
</t>
  </si>
  <si>
    <t xml:space="preserve">
Se observa que tuvo un incremento al pasar del 50% al 70% en el III trimestre de 2016.
Está pendiente aprobación para ser incluidos en los procedimientos de gestión Documental.
</t>
  </si>
  <si>
    <t xml:space="preserve">
Se observa que tuvo un avance al pasar del 70% al 80% en el III trimestre de 2016. 
Se debe avanzar en los seguimientos a los grupos de trabajo con el fin de validar la implementación de formatos exigidos por la normatividad archivística.
</t>
  </si>
  <si>
    <t xml:space="preserve">Se observa que tuvo un incremento al pasar del 70% al 80% en el III trimestre de 2016.
</t>
  </si>
  <si>
    <t xml:space="preserve">
Se observa que no se  tuvo ningún avance porcentual en el periodo evaluado, es importante la asignación de recursos por parte del Instituto para dar cumplimiento  a lo exigido por la normatividad archivística, ya que el porcentaje se mantiene en el 20%.</t>
  </si>
  <si>
    <t xml:space="preserve">
La última transferencia primaria que se realizó fue en el  2015, no se han vuelto a recibir por falta de espacio en el archivo central del Grupo Gestion Documental y Correspondencia.
</t>
  </si>
  <si>
    <t xml:space="preserve">
Es importante destinar los recursos necesarios tanto humanos con  de infraestructura para el cumplimiento de esta tarea, actualmente se cuenta con una funcionaria técnica de planta y una contratista, quienes son las personas que han realizado la labor. 
Se observa que tuvo un incremento al pasar del 35% al 40% en el III trimestre de 2016.
</t>
  </si>
  <si>
    <t xml:space="preserve">En el periodo evaluado se aprobaron 17 TRD quedando pendiente la socialización de estas.
Se observa que tuvo un avance al pasar del 12% al 32% en el III trimestre de 2016.
</t>
  </si>
  <si>
    <t xml:space="preserve">
Se observa que no hay avance porcentual en esta tarea,  la aprobación de TRD por el AGN  se deben enviar la totalidad de las tablas y a la fecha se encuentran aprobadas 28 de 88 TRD.</t>
  </si>
  <si>
    <t>Se observa que tuvo un incremento al pasar del 60% al 70% en el III trimestre de 2016.</t>
  </si>
  <si>
    <t xml:space="preserve">Se observa que tuvo un incremento al pasar del 30% al 40% en el III trimestre de 2016.
La tarea se encuentra en tiempo
</t>
  </si>
  <si>
    <t xml:space="preserve">Se observa que tuvo un avance al pasar del 0% al 40% en el III trimestre de 2016.
</t>
  </si>
  <si>
    <t>Está al 100%
Mantener con las capacitaciones en materia archivística.</t>
  </si>
  <si>
    <t xml:space="preserve">
El reglamento archivístico fue aprobado el 29 de octubre de 2015, la Oficina Jurídica hace recomendación al reglamento, a la fecha no se le han recho los ajustes al documento.
</t>
  </si>
  <si>
    <t>Se pasó de 270 en el trimestre anterior, a 378 metros lineales en el periodo evaluado.</t>
  </si>
  <si>
    <t>Se observa que tuvo un incremento al pasar del 70% al 90% en el III trimestre de 2016.</t>
  </si>
  <si>
    <t xml:space="preserve">
Es importante mantener los programas de limpieza, incluyendo Fumigaciones periódicas, desnatización y desinfección.</t>
  </si>
  <si>
    <t>Se requieren los recursos tanto humanos como materiales, para realizar debidamente la intervención de los documentos y evitar el deterioro de los mismos.</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</si>
</sst>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scheme val="minor"/>
    </font>
    <font>
      <b/>
      <sz val="11"/>
      <color theme="1"/>
      <name val="Calibri"/>
      <family val="2"/>
      <scheme val="minor"/>
    </font>
    <font>
      <b/>
      <sz val="11"/>
      <name val="Arial"/>
      <family val="2"/>
    </font>
    <font>
      <b/>
      <sz val="11"/>
      <color indexed="30"/>
      <name val="Arial"/>
      <family val="2"/>
    </font>
    <font>
      <b/>
      <sz val="9"/>
      <name val="Arial"/>
      <family val="2"/>
    </font>
    <font>
      <b/>
      <sz val="9"/>
      <color theme="1"/>
      <name val="Arial"/>
      <family val="2"/>
    </font>
    <font>
      <b/>
      <sz val="11"/>
      <color rgb="FFFF0000"/>
      <name val="Arial"/>
      <family val="2"/>
    </font>
    <font>
      <b/>
      <sz val="12"/>
      <color indexed="8"/>
      <name val="Arial"/>
      <family val="2"/>
    </font>
    <font>
      <sz val="10"/>
      <color theme="1"/>
      <name val="Arial"/>
      <family val="2"/>
    </font>
    <font>
      <sz val="10"/>
      <name val="Arial"/>
      <family val="2"/>
    </font>
    <font>
      <sz val="11"/>
      <name val="Calibri"/>
      <family val="2"/>
      <scheme val="minor"/>
    </font>
    <font>
      <sz val="10"/>
      <color indexed="8"/>
      <name val="Arial"/>
      <family val="2"/>
    </font>
    <font>
      <u/>
      <sz val="10"/>
      <color theme="4" tint="-0.499984740745262"/>
      <name val="Arial"/>
      <family val="2"/>
    </font>
    <font>
      <sz val="10"/>
      <color rgb="FF002060"/>
      <name val="Arial"/>
      <family val="2"/>
    </font>
    <font>
      <u/>
      <sz val="10"/>
      <color rgb="FF002060"/>
      <name val="Arial"/>
      <family val="2"/>
    </font>
    <font>
      <u/>
      <sz val="10"/>
      <name val="Arial"/>
      <family val="2"/>
    </font>
    <font>
      <sz val="10"/>
      <color rgb="FFFF0000"/>
      <name val="Arial"/>
      <family val="2"/>
    </font>
    <font>
      <b/>
      <sz val="10"/>
      <name val="Arial"/>
      <family val="2"/>
    </font>
  </fonts>
  <fills count="7">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0"/>
        <bgColor indexed="64"/>
      </patternFill>
    </fill>
  </fills>
  <borders count="3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s>
  <cellStyleXfs count="1">
    <xf numFmtId="0" fontId="0" fillId="0" borderId="0"/>
  </cellStyleXfs>
  <cellXfs count="177">
    <xf numFmtId="0" fontId="0" fillId="0" borderId="0" xfId="0"/>
    <xf numFmtId="0" fontId="3" fillId="0" borderId="1" xfId="0" applyFont="1" applyBorder="1" applyAlignment="1">
      <alignment vertical="center"/>
    </xf>
    <xf numFmtId="0" fontId="3" fillId="0" borderId="3" xfId="0" applyFont="1" applyBorder="1" applyAlignment="1">
      <alignment vertical="center"/>
    </xf>
    <xf numFmtId="0" fontId="3" fillId="0" borderId="2" xfId="0" applyFont="1" applyBorder="1" applyAlignment="1">
      <alignment vertical="center"/>
    </xf>
    <xf numFmtId="0" fontId="2" fillId="0" borderId="4" xfId="0" applyFont="1" applyBorder="1" applyAlignment="1">
      <alignment horizontal="left"/>
    </xf>
    <xf numFmtId="0" fontId="3" fillId="0" borderId="7" xfId="0" applyFont="1" applyBorder="1" applyAlignment="1">
      <alignment horizontal="left" vertical="center"/>
    </xf>
    <xf numFmtId="0" fontId="2" fillId="0" borderId="7" xfId="0" applyFont="1" applyBorder="1" applyAlignment="1">
      <alignment horizontal="left"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4" fillId="3" borderId="20" xfId="0" applyFont="1" applyFill="1" applyBorder="1" applyAlignment="1">
      <alignment horizontal="center" vertical="center" wrapText="1"/>
    </xf>
    <xf numFmtId="0" fontId="8" fillId="3" borderId="4" xfId="0" applyFont="1" applyFill="1" applyBorder="1" applyAlignment="1">
      <alignment horizontal="center" vertical="center" wrapText="1"/>
    </xf>
    <xf numFmtId="14" fontId="10" fillId="0" borderId="25" xfId="0" applyNumberFormat="1" applyFont="1" applyFill="1" applyBorder="1" applyAlignment="1">
      <alignment horizontal="center" vertical="center" wrapText="1"/>
    </xf>
    <xf numFmtId="1" fontId="10" fillId="0" borderId="25" xfId="0" applyNumberFormat="1" applyFont="1" applyFill="1" applyBorder="1" applyAlignment="1">
      <alignment horizontal="center" vertical="center" wrapText="1"/>
    </xf>
    <xf numFmtId="14" fontId="9" fillId="6" borderId="4" xfId="0" applyNumberFormat="1" applyFont="1" applyFill="1" applyBorder="1" applyAlignment="1">
      <alignment horizontal="left" vertical="center" wrapText="1"/>
    </xf>
    <xf numFmtId="0" fontId="8" fillId="6" borderId="4" xfId="0" applyFont="1" applyFill="1" applyBorder="1" applyAlignment="1">
      <alignment horizontal="justify" vertical="center" wrapText="1"/>
    </xf>
    <xf numFmtId="0" fontId="9" fillId="6" borderId="4" xfId="0" applyFont="1" applyFill="1" applyBorder="1" applyAlignment="1">
      <alignment horizontal="center" vertical="center" wrapText="1"/>
    </xf>
    <xf numFmtId="0" fontId="9" fillId="6" borderId="16" xfId="0" applyFont="1" applyFill="1" applyBorder="1" applyAlignment="1">
      <alignment horizontal="center" vertical="center" wrapText="1"/>
    </xf>
    <xf numFmtId="0" fontId="8" fillId="6" borderId="26" xfId="0" applyFont="1" applyFill="1" applyBorder="1" applyAlignment="1">
      <alignment horizontal="center" vertical="center" wrapText="1"/>
    </xf>
    <xf numFmtId="0" fontId="9" fillId="6" borderId="15" xfId="0" applyFont="1" applyFill="1" applyBorder="1" applyAlignment="1">
      <alignment horizontal="justify" vertical="top" wrapText="1"/>
    </xf>
    <xf numFmtId="0" fontId="9" fillId="6" borderId="4" xfId="0" applyFont="1" applyFill="1" applyBorder="1" applyAlignment="1">
      <alignment horizontal="justify" vertical="top" wrapText="1"/>
    </xf>
    <xf numFmtId="0" fontId="8" fillId="0" borderId="4" xfId="0" applyFont="1" applyFill="1" applyBorder="1" applyAlignment="1">
      <alignment horizontal="justify" vertical="center" wrapText="1"/>
    </xf>
    <xf numFmtId="14" fontId="10" fillId="0" borderId="4" xfId="0" applyNumberFormat="1" applyFont="1" applyFill="1" applyBorder="1" applyAlignment="1">
      <alignment horizontal="center" vertical="center" wrapText="1"/>
    </xf>
    <xf numFmtId="14" fontId="0" fillId="0" borderId="4" xfId="0" applyNumberFormat="1" applyFont="1" applyFill="1" applyBorder="1" applyAlignment="1">
      <alignment horizontal="center" vertical="center" wrapText="1"/>
    </xf>
    <xf numFmtId="1" fontId="10" fillId="0" borderId="4" xfId="0" applyNumberFormat="1" applyFont="1" applyFill="1" applyBorder="1" applyAlignment="1">
      <alignment horizontal="center" vertical="center" wrapText="1"/>
    </xf>
    <xf numFmtId="14" fontId="9" fillId="6" borderId="4" xfId="0" applyNumberFormat="1" applyFont="1" applyFill="1" applyBorder="1" applyAlignment="1">
      <alignment horizontal="justify" vertical="center" wrapText="1"/>
    </xf>
    <xf numFmtId="0" fontId="8" fillId="6" borderId="4" xfId="0" applyFont="1" applyFill="1" applyBorder="1" applyAlignment="1">
      <alignment horizontal="justify" wrapText="1"/>
    </xf>
    <xf numFmtId="0" fontId="8" fillId="6" borderId="4" xfId="0" applyFont="1" applyFill="1" applyBorder="1" applyAlignment="1">
      <alignment horizontal="justify" vertical="top" wrapText="1"/>
    </xf>
    <xf numFmtId="0" fontId="9" fillId="6" borderId="4" xfId="0" applyFont="1" applyFill="1" applyBorder="1" applyAlignment="1">
      <alignment horizontal="justify" vertical="center" wrapText="1"/>
    </xf>
    <xf numFmtId="0" fontId="9" fillId="3" borderId="4" xfId="0" applyFont="1" applyFill="1" applyBorder="1" applyAlignment="1">
      <alignment horizontal="center" vertical="center" wrapText="1"/>
    </xf>
    <xf numFmtId="0" fontId="9" fillId="0" borderId="4" xfId="0" applyFont="1" applyFill="1" applyBorder="1" applyAlignment="1">
      <alignment horizontal="justify" vertical="center" wrapText="1"/>
    </xf>
    <xf numFmtId="14" fontId="9" fillId="0" borderId="4" xfId="0" applyNumberFormat="1" applyFont="1" applyFill="1" applyBorder="1" applyAlignment="1">
      <alignment horizontal="left" vertical="center" wrapText="1"/>
    </xf>
    <xf numFmtId="1" fontId="9" fillId="6" borderId="4" xfId="0" applyNumberFormat="1" applyFont="1" applyFill="1" applyBorder="1" applyAlignment="1">
      <alignment horizontal="center" vertical="center" wrapText="1"/>
    </xf>
    <xf numFmtId="0" fontId="8" fillId="0" borderId="4" xfId="0" applyFont="1" applyFill="1" applyBorder="1" applyAlignment="1">
      <alignment horizontal="justify" vertical="top" wrapText="1"/>
    </xf>
    <xf numFmtId="0" fontId="9" fillId="0" borderId="4" xfId="0" applyFont="1" applyFill="1" applyBorder="1" applyAlignment="1">
      <alignment horizontal="center" vertical="center" wrapText="1"/>
    </xf>
    <xf numFmtId="0" fontId="9" fillId="0" borderId="15" xfId="0" applyFont="1" applyFill="1" applyBorder="1" applyAlignment="1">
      <alignment horizontal="justify" vertical="top" wrapText="1"/>
    </xf>
    <xf numFmtId="0" fontId="9" fillId="0" borderId="4" xfId="0" applyFont="1" applyFill="1" applyBorder="1" applyAlignment="1">
      <alignment horizontal="justify" vertical="top" wrapText="1"/>
    </xf>
    <xf numFmtId="14" fontId="8" fillId="6" borderId="4" xfId="0" applyNumberFormat="1" applyFont="1" applyFill="1" applyBorder="1" applyAlignment="1">
      <alignment horizontal="left" vertical="center" wrapText="1"/>
    </xf>
    <xf numFmtId="14" fontId="8" fillId="0" borderId="4" xfId="0" applyNumberFormat="1" applyFont="1" applyFill="1" applyBorder="1" applyAlignment="1">
      <alignment horizontal="left" vertical="center" wrapText="1"/>
    </xf>
    <xf numFmtId="1" fontId="9" fillId="0" borderId="4" xfId="0" applyNumberFormat="1" applyFont="1" applyFill="1" applyBorder="1" applyAlignment="1">
      <alignment horizontal="center" vertical="center" wrapText="1"/>
    </xf>
    <xf numFmtId="9" fontId="9" fillId="0" borderId="4" xfId="0" applyNumberFormat="1" applyFont="1" applyFill="1" applyBorder="1" applyAlignment="1">
      <alignment horizontal="justify" vertical="center" wrapText="1"/>
    </xf>
    <xf numFmtId="0" fontId="8" fillId="0" borderId="15" xfId="0" applyFont="1" applyFill="1" applyBorder="1" applyAlignment="1">
      <alignment horizontal="justify" vertical="top" wrapText="1"/>
    </xf>
    <xf numFmtId="9" fontId="9" fillId="6" borderId="4" xfId="0" applyNumberFormat="1" applyFont="1" applyFill="1" applyBorder="1" applyAlignment="1">
      <alignment horizontal="justify" vertical="center" wrapText="1"/>
    </xf>
    <xf numFmtId="0" fontId="8" fillId="0" borderId="4" xfId="0" applyFont="1" applyFill="1" applyBorder="1" applyAlignment="1">
      <alignment horizontal="center" vertical="center" wrapText="1"/>
    </xf>
    <xf numFmtId="0" fontId="8" fillId="0" borderId="4" xfId="0" applyFont="1" applyBorder="1" applyAlignment="1">
      <alignment horizontal="justify" vertical="center" wrapText="1"/>
    </xf>
    <xf numFmtId="14" fontId="9" fillId="0" borderId="4" xfId="0" applyNumberFormat="1" applyFont="1" applyFill="1" applyBorder="1" applyAlignment="1">
      <alignment horizontal="center" vertical="center" wrapText="1"/>
    </xf>
    <xf numFmtId="14" fontId="8" fillId="0" borderId="4" xfId="0" applyNumberFormat="1" applyFont="1" applyFill="1" applyBorder="1" applyAlignment="1">
      <alignment horizontal="center" vertical="center" wrapText="1"/>
    </xf>
    <xf numFmtId="9" fontId="9" fillId="0" borderId="4" xfId="0" applyNumberFormat="1" applyFont="1" applyFill="1" applyBorder="1" applyAlignment="1">
      <alignment horizontal="center" vertical="center"/>
    </xf>
    <xf numFmtId="9" fontId="9" fillId="0" borderId="4" xfId="0" applyNumberFormat="1" applyFont="1" applyFill="1" applyBorder="1" applyAlignment="1">
      <alignment horizontal="justify" vertical="top" wrapText="1"/>
    </xf>
    <xf numFmtId="14" fontId="9" fillId="6" borderId="4" xfId="0" applyNumberFormat="1" applyFont="1" applyFill="1" applyBorder="1" applyAlignment="1">
      <alignment horizontal="center" vertical="center" wrapText="1"/>
    </xf>
    <xf numFmtId="9" fontId="8" fillId="0" borderId="4" xfId="0" applyNumberFormat="1" applyFont="1" applyFill="1" applyBorder="1" applyAlignment="1">
      <alignment horizontal="justify" vertical="center" wrapText="1"/>
    </xf>
    <xf numFmtId="0" fontId="8" fillId="0" borderId="16" xfId="0" applyFont="1" applyFill="1" applyBorder="1" applyAlignment="1">
      <alignment horizontal="center" vertical="center" wrapText="1"/>
    </xf>
    <xf numFmtId="0" fontId="9" fillId="0" borderId="16" xfId="0" applyFont="1" applyFill="1" applyBorder="1" applyAlignment="1">
      <alignment horizontal="center" vertical="center" wrapText="1"/>
    </xf>
    <xf numFmtId="9" fontId="8" fillId="0" borderId="4" xfId="0" applyNumberFormat="1" applyFont="1" applyFill="1" applyBorder="1" applyAlignment="1">
      <alignment horizontal="center" vertical="center" wrapText="1"/>
    </xf>
    <xf numFmtId="14" fontId="8" fillId="6" borderId="4" xfId="0" applyNumberFormat="1" applyFont="1" applyFill="1" applyBorder="1" applyAlignment="1">
      <alignment horizontal="center" vertical="center" wrapText="1"/>
    </xf>
    <xf numFmtId="0" fontId="8" fillId="6" borderId="4" xfId="0" applyFont="1" applyFill="1" applyBorder="1" applyAlignment="1">
      <alignment horizontal="left" vertical="center" wrapText="1"/>
    </xf>
    <xf numFmtId="9" fontId="10" fillId="6" borderId="4" xfId="0" applyNumberFormat="1" applyFont="1" applyFill="1" applyBorder="1" applyAlignment="1">
      <alignment horizontal="center" vertical="center" wrapText="1"/>
    </xf>
    <xf numFmtId="9" fontId="10" fillId="0" borderId="4" xfId="0" applyNumberFormat="1" applyFont="1" applyFill="1" applyBorder="1" applyAlignment="1">
      <alignment horizontal="center" vertical="center" wrapText="1"/>
    </xf>
    <xf numFmtId="0" fontId="9" fillId="6" borderId="4" xfId="0" applyFont="1" applyFill="1" applyBorder="1" applyAlignment="1">
      <alignment horizontal="left" vertical="center" wrapText="1"/>
    </xf>
    <xf numFmtId="0" fontId="8" fillId="0" borderId="0" xfId="0" applyFont="1" applyFill="1" applyBorder="1" applyAlignment="1">
      <alignment horizontal="center" vertical="center" wrapText="1"/>
    </xf>
    <xf numFmtId="0" fontId="9" fillId="0" borderId="0" xfId="0" applyFont="1" applyFill="1" applyBorder="1" applyAlignment="1">
      <alignment horizontal="justify" vertical="top" wrapText="1"/>
    </xf>
    <xf numFmtId="0" fontId="17" fillId="0" borderId="0" xfId="0" applyFont="1" applyFill="1" applyBorder="1" applyAlignment="1">
      <alignment horizontal="center" vertical="center" textRotation="90" wrapText="1"/>
    </xf>
    <xf numFmtId="14" fontId="9" fillId="0" borderId="0" xfId="0" applyNumberFormat="1" applyFont="1" applyFill="1" applyBorder="1" applyAlignment="1">
      <alignment horizontal="justify" vertical="top" wrapText="1"/>
    </xf>
    <xf numFmtId="1" fontId="9" fillId="0" borderId="0" xfId="0" applyNumberFormat="1" applyFont="1" applyFill="1" applyBorder="1" applyAlignment="1">
      <alignment horizontal="justify" vertical="top" wrapText="1"/>
    </xf>
    <xf numFmtId="9" fontId="9" fillId="0" borderId="0" xfId="0" applyNumberFormat="1" applyFont="1" applyFill="1" applyBorder="1" applyAlignment="1">
      <alignment horizontal="justify" vertical="top" wrapText="1"/>
    </xf>
    <xf numFmtId="9" fontId="9" fillId="0" borderId="0" xfId="0" applyNumberFormat="1" applyFont="1" applyFill="1" applyBorder="1" applyAlignment="1">
      <alignment horizontal="center" vertical="center" wrapText="1"/>
    </xf>
    <xf numFmtId="0" fontId="8" fillId="0" borderId="0" xfId="0" applyFont="1" applyFill="1" applyBorder="1" applyAlignment="1">
      <alignment horizontal="justify" vertical="top" wrapText="1"/>
    </xf>
    <xf numFmtId="0" fontId="9" fillId="0" borderId="0" xfId="0" applyFont="1" applyFill="1" applyBorder="1" applyAlignment="1">
      <alignment horizontal="center" vertical="center" wrapText="1"/>
    </xf>
    <xf numFmtId="0" fontId="9" fillId="0" borderId="0" xfId="0" applyFont="1" applyAlignment="1">
      <alignment horizontal="justify" vertical="center" wrapText="1"/>
    </xf>
    <xf numFmtId="9" fontId="9" fillId="0" borderId="0" xfId="0" applyNumberFormat="1" applyFont="1" applyAlignment="1">
      <alignment horizontal="justify" vertical="center" wrapText="1"/>
    </xf>
    <xf numFmtId="0" fontId="8" fillId="0" borderId="0" xfId="0" applyFont="1" applyAlignment="1">
      <alignment horizontal="justify" vertical="center" wrapText="1"/>
    </xf>
    <xf numFmtId="0" fontId="8" fillId="0" borderId="0" xfId="0" applyFont="1" applyAlignment="1">
      <alignment horizontal="center" vertical="center" wrapText="1"/>
    </xf>
    <xf numFmtId="0" fontId="11" fillId="0" borderId="0" xfId="0" applyFont="1" applyAlignment="1">
      <alignment horizontal="justify" vertical="center" wrapText="1"/>
    </xf>
    <xf numFmtId="0" fontId="17" fillId="0" borderId="0" xfId="0" applyFont="1" applyAlignment="1">
      <alignment horizontal="right" vertical="center" wrapText="1"/>
    </xf>
    <xf numFmtId="0" fontId="8" fillId="0" borderId="0" xfId="0" applyFont="1" applyAlignment="1">
      <alignment horizontal="right" vertical="center" wrapText="1"/>
    </xf>
    <xf numFmtId="0" fontId="17" fillId="0" borderId="0" xfId="0" applyFont="1" applyAlignment="1">
      <alignment horizontal="justify" vertical="center" wrapText="1"/>
    </xf>
    <xf numFmtId="9" fontId="17" fillId="0" borderId="0" xfId="0" applyNumberFormat="1" applyFont="1" applyAlignment="1">
      <alignment horizontal="justify" vertical="center" wrapText="1"/>
    </xf>
    <xf numFmtId="9" fontId="17" fillId="0" borderId="0" xfId="0" applyNumberFormat="1" applyFont="1" applyAlignment="1">
      <alignment horizontal="center" vertical="center" wrapText="1"/>
    </xf>
    <xf numFmtId="0" fontId="0" fillId="0" borderId="0" xfId="0" applyAlignment="1">
      <alignment horizontal="center" vertical="center"/>
    </xf>
    <xf numFmtId="0" fontId="9" fillId="0" borderId="17" xfId="0" applyFont="1" applyFill="1" applyBorder="1" applyAlignment="1">
      <alignment horizontal="center" vertical="center" wrapText="1"/>
    </xf>
    <xf numFmtId="0" fontId="9" fillId="0" borderId="17" xfId="0" applyFont="1" applyFill="1" applyBorder="1" applyAlignment="1">
      <alignment horizontal="justify" vertical="center" wrapText="1"/>
    </xf>
    <xf numFmtId="0" fontId="9" fillId="0" borderId="17" xfId="0" applyFont="1" applyFill="1" applyBorder="1" applyAlignment="1">
      <alignment horizontal="left" vertical="center" wrapText="1"/>
    </xf>
    <xf numFmtId="0" fontId="8" fillId="0" borderId="17" xfId="0" applyFont="1" applyFill="1" applyBorder="1" applyAlignment="1">
      <alignment horizontal="justify" vertical="center" wrapText="1"/>
    </xf>
    <xf numFmtId="0" fontId="8" fillId="0" borderId="17" xfId="0" applyFont="1" applyFill="1" applyBorder="1" applyAlignment="1">
      <alignment horizontal="left" vertical="center" wrapText="1"/>
    </xf>
    <xf numFmtId="0" fontId="8" fillId="0" borderId="17" xfId="0" applyFont="1" applyFill="1" applyBorder="1" applyAlignment="1">
      <alignment horizontal="center" vertical="center" wrapText="1"/>
    </xf>
    <xf numFmtId="9" fontId="9" fillId="0" borderId="17" xfId="0" applyNumberFormat="1" applyFont="1" applyFill="1" applyBorder="1" applyAlignment="1">
      <alignment horizontal="justify" vertical="center" wrapText="1"/>
    </xf>
    <xf numFmtId="0" fontId="16" fillId="0" borderId="17" xfId="0" applyFont="1" applyFill="1" applyBorder="1" applyAlignment="1">
      <alignment horizontal="justify" vertical="center" wrapText="1"/>
    </xf>
    <xf numFmtId="0" fontId="9" fillId="0" borderId="17" xfId="0" applyFont="1" applyFill="1" applyBorder="1" applyAlignment="1">
      <alignment horizontal="justify" wrapText="1"/>
    </xf>
    <xf numFmtId="0" fontId="9" fillId="0" borderId="17" xfId="0" applyFont="1" applyFill="1" applyBorder="1" applyAlignment="1">
      <alignment horizontal="justify" vertical="top" wrapText="1"/>
    </xf>
    <xf numFmtId="9" fontId="9" fillId="0" borderId="17" xfId="0" applyNumberFormat="1" applyFont="1" applyFill="1" applyBorder="1" applyAlignment="1">
      <alignment horizontal="center" vertical="center" wrapText="1"/>
    </xf>
    <xf numFmtId="9" fontId="9" fillId="0" borderId="17" xfId="0" applyNumberFormat="1" applyFont="1" applyFill="1" applyBorder="1" applyAlignment="1">
      <alignment horizontal="left" vertical="top" wrapText="1"/>
    </xf>
    <xf numFmtId="0" fontId="9" fillId="0" borderId="17" xfId="0" applyFont="1" applyFill="1" applyBorder="1" applyAlignment="1">
      <alignment horizontal="left" vertical="top" wrapText="1"/>
    </xf>
    <xf numFmtId="0" fontId="9" fillId="0" borderId="25" xfId="0" applyFont="1" applyFill="1" applyBorder="1" applyAlignment="1">
      <alignment horizontal="justify" vertical="center" wrapText="1"/>
    </xf>
    <xf numFmtId="9" fontId="9" fillId="0" borderId="4" xfId="0" applyNumberFormat="1" applyFont="1" applyFill="1" applyBorder="1" applyAlignment="1">
      <alignment horizontal="center" vertical="center" wrapText="1"/>
    </xf>
    <xf numFmtId="9" fontId="9" fillId="6" borderId="4" xfId="0" applyNumberFormat="1" applyFont="1" applyFill="1" applyBorder="1" applyAlignment="1">
      <alignment horizontal="center" vertical="center" wrapText="1"/>
    </xf>
    <xf numFmtId="14" fontId="3" fillId="0" borderId="4" xfId="0" applyNumberFormat="1" applyFont="1" applyBorder="1" applyAlignment="1">
      <alignment horizontal="left" vertical="center"/>
    </xf>
    <xf numFmtId="0" fontId="17" fillId="0" borderId="0" xfId="0" applyFont="1" applyAlignment="1">
      <alignment horizontal="right" vertical="center" wrapText="1"/>
    </xf>
    <xf numFmtId="0" fontId="8" fillId="0" borderId="15" xfId="0" applyFont="1" applyFill="1" applyBorder="1" applyAlignment="1">
      <alignment horizontal="center" vertical="center" wrapText="1"/>
    </xf>
    <xf numFmtId="0" fontId="9" fillId="0" borderId="29" xfId="0" applyFont="1" applyBorder="1" applyAlignment="1">
      <alignment horizontal="justify" vertical="top" wrapText="1"/>
    </xf>
    <xf numFmtId="0" fontId="9" fillId="0" borderId="27" xfId="0" applyFont="1" applyBorder="1" applyAlignment="1">
      <alignment horizontal="justify" vertical="top" wrapText="1"/>
    </xf>
    <xf numFmtId="0" fontId="9" fillId="0" borderId="25" xfId="0" applyFont="1" applyBorder="1" applyAlignment="1">
      <alignment horizontal="justify" vertical="top" wrapText="1"/>
    </xf>
    <xf numFmtId="0" fontId="4" fillId="3" borderId="4" xfId="0" applyFont="1" applyFill="1" applyBorder="1" applyAlignment="1">
      <alignment horizontal="center" vertical="center" textRotation="90" wrapText="1"/>
    </xf>
    <xf numFmtId="0" fontId="9" fillId="0" borderId="29" xfId="0" applyFont="1" applyFill="1" applyBorder="1" applyAlignment="1">
      <alignment horizontal="justify" vertical="top" wrapText="1"/>
    </xf>
    <xf numFmtId="0" fontId="9" fillId="0" borderId="27" xfId="0" applyFont="1" applyFill="1" applyBorder="1" applyAlignment="1">
      <alignment horizontal="justify" vertical="top" wrapText="1"/>
    </xf>
    <xf numFmtId="0" fontId="9" fillId="0" borderId="25" xfId="0" applyFont="1" applyFill="1" applyBorder="1" applyAlignment="1">
      <alignment horizontal="justify" vertical="top" wrapText="1"/>
    </xf>
    <xf numFmtId="9" fontId="9" fillId="6" borderId="29" xfId="0" applyNumberFormat="1" applyFont="1" applyFill="1" applyBorder="1" applyAlignment="1">
      <alignment horizontal="center" vertical="center" wrapText="1"/>
    </xf>
    <xf numFmtId="9" fontId="9" fillId="6" borderId="27" xfId="0" applyNumberFormat="1" applyFont="1" applyFill="1" applyBorder="1" applyAlignment="1">
      <alignment horizontal="center" vertical="center" wrapText="1"/>
    </xf>
    <xf numFmtId="9" fontId="9" fillId="6" borderId="25" xfId="0" applyNumberFormat="1" applyFont="1" applyFill="1" applyBorder="1" applyAlignment="1">
      <alignment horizontal="center" vertical="center" wrapText="1"/>
    </xf>
    <xf numFmtId="0" fontId="17" fillId="0" borderId="0" xfId="0" applyFont="1" applyBorder="1" applyAlignment="1">
      <alignment horizontal="right" vertical="center" wrapText="1"/>
    </xf>
    <xf numFmtId="0" fontId="8" fillId="0" borderId="28" xfId="0" applyFont="1" applyFill="1" applyBorder="1" applyAlignment="1">
      <alignment horizontal="center" vertical="center" wrapText="1"/>
    </xf>
    <xf numFmtId="0" fontId="8" fillId="0" borderId="30" xfId="0" applyFont="1" applyFill="1" applyBorder="1" applyAlignment="1">
      <alignment horizontal="center" vertical="center" wrapText="1"/>
    </xf>
    <xf numFmtId="0" fontId="8" fillId="0" borderId="31" xfId="0" applyFont="1" applyFill="1" applyBorder="1" applyAlignment="1">
      <alignment horizontal="center" vertical="center" wrapText="1"/>
    </xf>
    <xf numFmtId="0" fontId="8" fillId="0" borderId="29" xfId="0" applyFont="1" applyBorder="1" applyAlignment="1">
      <alignment horizontal="justify" vertical="top" wrapText="1"/>
    </xf>
    <xf numFmtId="0" fontId="8" fillId="0" borderId="27" xfId="0" applyFont="1" applyBorder="1" applyAlignment="1">
      <alignment horizontal="justify" vertical="top" wrapText="1"/>
    </xf>
    <xf numFmtId="0" fontId="8" fillId="0" borderId="25" xfId="0" applyFont="1" applyBorder="1" applyAlignment="1">
      <alignment horizontal="justify" vertical="top" wrapText="1"/>
    </xf>
    <xf numFmtId="0" fontId="4" fillId="3" borderId="29" xfId="0" applyFont="1" applyFill="1" applyBorder="1" applyAlignment="1">
      <alignment horizontal="center" vertical="center" textRotation="90" wrapText="1"/>
    </xf>
    <xf numFmtId="0" fontId="4" fillId="3" borderId="27" xfId="0" applyFont="1" applyFill="1" applyBorder="1" applyAlignment="1">
      <alignment horizontal="center" vertical="center" textRotation="90" wrapText="1"/>
    </xf>
    <xf numFmtId="0" fontId="4" fillId="3" borderId="25" xfId="0" applyFont="1" applyFill="1" applyBorder="1" applyAlignment="1">
      <alignment horizontal="center" vertical="center" textRotation="90" wrapText="1"/>
    </xf>
    <xf numFmtId="0" fontId="9" fillId="0" borderId="29" xfId="0" applyFont="1" applyFill="1" applyBorder="1" applyAlignment="1">
      <alignment horizontal="justify" vertical="center" wrapText="1"/>
    </xf>
    <xf numFmtId="0" fontId="9" fillId="0" borderId="27" xfId="0" applyFont="1" applyFill="1" applyBorder="1" applyAlignment="1">
      <alignment horizontal="justify" vertical="center" wrapText="1"/>
    </xf>
    <xf numFmtId="0" fontId="9" fillId="0" borderId="25" xfId="0" applyFont="1" applyFill="1" applyBorder="1" applyAlignment="1">
      <alignment horizontal="justify" vertical="center" wrapText="1"/>
    </xf>
    <xf numFmtId="9" fontId="9" fillId="0" borderId="29" xfId="0" applyNumberFormat="1" applyFont="1" applyFill="1" applyBorder="1" applyAlignment="1">
      <alignment horizontal="center" vertical="center" wrapText="1"/>
    </xf>
    <xf numFmtId="9" fontId="9" fillId="0" borderId="27" xfId="0" applyNumberFormat="1" applyFont="1" applyFill="1" applyBorder="1" applyAlignment="1">
      <alignment horizontal="center" vertical="center" wrapText="1"/>
    </xf>
    <xf numFmtId="9" fontId="9" fillId="0" borderId="25" xfId="0" applyNumberFormat="1" applyFont="1" applyFill="1" applyBorder="1" applyAlignment="1">
      <alignment horizontal="center" vertical="center" wrapText="1"/>
    </xf>
    <xf numFmtId="9" fontId="9" fillId="0" borderId="4" xfId="0" applyNumberFormat="1" applyFont="1" applyFill="1" applyBorder="1" applyAlignment="1">
      <alignment horizontal="center" vertical="center" wrapText="1"/>
    </xf>
    <xf numFmtId="0" fontId="8" fillId="0" borderId="27" xfId="0" applyFont="1" applyBorder="1" applyAlignment="1">
      <alignment horizontal="justify" vertical="top"/>
    </xf>
    <xf numFmtId="0" fontId="8" fillId="0" borderId="25" xfId="0" applyFont="1" applyBorder="1" applyAlignment="1">
      <alignment horizontal="justify" vertical="top"/>
    </xf>
    <xf numFmtId="0" fontId="9" fillId="0" borderId="15" xfId="0" applyFont="1" applyFill="1" applyBorder="1" applyAlignment="1">
      <alignment horizontal="center" vertical="center" wrapText="1"/>
    </xf>
    <xf numFmtId="0" fontId="9" fillId="0" borderId="4" xfId="0" applyFont="1" applyFill="1" applyBorder="1" applyAlignment="1">
      <alignment horizontal="center" vertical="top" wrapText="1"/>
    </xf>
    <xf numFmtId="0" fontId="9" fillId="0" borderId="28"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0" fillId="0" borderId="27" xfId="0" applyBorder="1" applyAlignment="1">
      <alignment vertical="top"/>
    </xf>
    <xf numFmtId="0" fontId="0" fillId="0" borderId="25" xfId="0" applyBorder="1" applyAlignment="1">
      <alignment vertical="top"/>
    </xf>
    <xf numFmtId="0" fontId="1" fillId="5" borderId="29" xfId="0" applyFont="1" applyFill="1" applyBorder="1" applyAlignment="1">
      <alignment horizontal="center" vertical="center"/>
    </xf>
    <xf numFmtId="0" fontId="1" fillId="5" borderId="32" xfId="0" applyFont="1" applyFill="1" applyBorder="1" applyAlignment="1">
      <alignment horizontal="center" vertical="center"/>
    </xf>
    <xf numFmtId="0" fontId="9" fillId="0" borderId="24" xfId="0" applyFont="1" applyBorder="1" applyAlignment="1">
      <alignment horizontal="justify" vertical="top" wrapText="1"/>
    </xf>
    <xf numFmtId="0" fontId="9" fillId="0" borderId="24" xfId="0" applyFont="1" applyFill="1" applyBorder="1" applyAlignment="1">
      <alignment horizontal="justify" vertical="center" wrapText="1"/>
    </xf>
    <xf numFmtId="9" fontId="9" fillId="6" borderId="4" xfId="0" applyNumberFormat="1" applyFont="1" applyFill="1" applyBorder="1" applyAlignment="1">
      <alignment horizontal="center" vertical="center" wrapText="1"/>
    </xf>
    <xf numFmtId="0" fontId="4" fillId="3" borderId="4" xfId="0" applyFont="1" applyFill="1" applyBorder="1" applyAlignment="1" applyProtection="1">
      <alignment horizontal="center" vertical="center" wrapText="1"/>
      <protection locked="0"/>
    </xf>
    <xf numFmtId="0" fontId="4" fillId="3" borderId="20" xfId="0" applyFont="1" applyFill="1" applyBorder="1" applyAlignment="1" applyProtection="1">
      <alignment horizontal="center" vertical="center" wrapText="1"/>
      <protection locked="0"/>
    </xf>
    <xf numFmtId="0" fontId="4" fillId="3" borderId="16"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4" fillId="4" borderId="17" xfId="0" applyFont="1" applyFill="1" applyBorder="1" applyAlignment="1" applyProtection="1">
      <alignment horizontal="center" vertical="center" wrapText="1"/>
      <protection locked="0"/>
    </xf>
    <xf numFmtId="0" fontId="4" fillId="4" borderId="22" xfId="0" applyFont="1" applyFill="1" applyBorder="1" applyAlignment="1" applyProtection="1">
      <alignment horizontal="center" vertical="center" wrapText="1"/>
      <protection locked="0"/>
    </xf>
    <xf numFmtId="0" fontId="4" fillId="4" borderId="18" xfId="0" applyFont="1" applyFill="1" applyBorder="1" applyAlignment="1" applyProtection="1">
      <alignment horizontal="center" vertical="center" wrapText="1"/>
      <protection locked="0"/>
    </xf>
    <xf numFmtId="0" fontId="4" fillId="4" borderId="23" xfId="0" applyFont="1" applyFill="1" applyBorder="1" applyAlignment="1" applyProtection="1">
      <alignment horizontal="center" vertical="center" wrapText="1"/>
      <protection locked="0"/>
    </xf>
    <xf numFmtId="0" fontId="4" fillId="5" borderId="15" xfId="0" applyFont="1" applyFill="1" applyBorder="1" applyAlignment="1">
      <alignment horizontal="center" vertical="center" wrapText="1"/>
    </xf>
    <xf numFmtId="0" fontId="4" fillId="5" borderId="19"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20" xfId="0" applyFont="1" applyFill="1" applyBorder="1" applyAlignment="1">
      <alignment horizontal="center" vertical="center" wrapText="1"/>
    </xf>
    <xf numFmtId="0" fontId="4" fillId="3" borderId="15" xfId="0" applyFont="1" applyFill="1" applyBorder="1" applyAlignment="1" applyProtection="1">
      <alignment horizontal="center" vertical="center" wrapText="1"/>
      <protection locked="0"/>
    </xf>
    <xf numFmtId="0" fontId="4" fillId="3" borderId="19" xfId="0" applyFont="1" applyFill="1" applyBorder="1" applyAlignment="1" applyProtection="1">
      <alignment horizontal="center" vertical="center" wrapText="1"/>
      <protection locked="0"/>
    </xf>
    <xf numFmtId="0" fontId="4" fillId="3" borderId="4" xfId="0" applyFont="1" applyFill="1" applyBorder="1" applyAlignment="1" applyProtection="1">
      <alignment horizontal="center" vertical="center" textRotation="90" wrapText="1"/>
      <protection locked="0"/>
    </xf>
    <xf numFmtId="0" fontId="4" fillId="3" borderId="20" xfId="0" applyFont="1" applyFill="1" applyBorder="1" applyAlignment="1" applyProtection="1">
      <alignment horizontal="center" vertical="center" textRotation="90" wrapText="1"/>
      <protection locked="0"/>
    </xf>
    <xf numFmtId="0" fontId="4" fillId="0" borderId="4" xfId="0" applyFont="1" applyBorder="1" applyAlignment="1">
      <alignment horizontal="left"/>
    </xf>
    <xf numFmtId="0" fontId="3" fillId="0" borderId="1" xfId="0" applyFont="1" applyBorder="1" applyAlignment="1">
      <alignment horizontal="left" vertical="center"/>
    </xf>
    <xf numFmtId="0" fontId="3" fillId="0" borderId="3" xfId="0" applyFont="1" applyBorder="1" applyAlignment="1">
      <alignment horizontal="left" vertical="center"/>
    </xf>
    <xf numFmtId="0" fontId="5" fillId="0" borderId="4" xfId="0" applyFont="1" applyBorder="1" applyAlignment="1">
      <alignment horizontal="left" vertical="top" wrapText="1"/>
    </xf>
    <xf numFmtId="0" fontId="6" fillId="2" borderId="5"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6" xfId="0" applyFont="1" applyFill="1" applyBorder="1" applyAlignment="1">
      <alignment horizontal="center" vertical="center"/>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5" borderId="13" xfId="0" applyFont="1" applyFill="1" applyBorder="1" applyAlignment="1">
      <alignment horizontal="center" vertical="center" wrapText="1"/>
    </xf>
    <xf numFmtId="0" fontId="7" fillId="5" borderId="14" xfId="0" applyFont="1" applyFill="1" applyBorder="1" applyAlignment="1">
      <alignment horizontal="center" vertical="center" wrapText="1"/>
    </xf>
    <xf numFmtId="0" fontId="3" fillId="0" borderId="2"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14" fontId="3" fillId="0" borderId="1" xfId="0" applyNumberFormat="1" applyFont="1" applyBorder="1" applyAlignment="1">
      <alignment horizontal="left" vertical="center"/>
    </xf>
    <xf numFmtId="0" fontId="2" fillId="0" borderId="1" xfId="0" applyFont="1" applyBorder="1" applyAlignment="1">
      <alignment horizontal="left"/>
    </xf>
    <xf numFmtId="0" fontId="2" fillId="0" borderId="2" xfId="0" applyFont="1" applyBorder="1" applyAlignment="1">
      <alignment horizontal="left"/>
    </xf>
    <xf numFmtId="0" fontId="2" fillId="0" borderId="1" xfId="0" applyFont="1" applyBorder="1" applyAlignment="1">
      <alignment horizontal="left" vertical="center"/>
    </xf>
    <xf numFmtId="0" fontId="2" fillId="0" borderId="2" xfId="0"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4"/>
  <sheetViews>
    <sheetView tabSelected="1" zoomScale="90" zoomScaleNormal="90" workbookViewId="0">
      <selection sqref="A1:B1"/>
    </sheetView>
  </sheetViews>
  <sheetFormatPr baseColWidth="10" defaultRowHeight="15" x14ac:dyDescent="0.25"/>
  <cols>
    <col min="2" max="2" width="21.7109375" customWidth="1"/>
    <col min="3" max="3" width="11.85546875" customWidth="1"/>
    <col min="4" max="4" width="24" customWidth="1"/>
    <col min="6" max="6" width="53.7109375" customWidth="1"/>
    <col min="7" max="7" width="13.140625" customWidth="1"/>
    <col min="8" max="8" width="12.85546875" customWidth="1"/>
    <col min="10" max="10" width="15.28515625" customWidth="1"/>
    <col min="11" max="11" width="28.5703125" customWidth="1"/>
    <col min="12" max="12" width="18.140625" customWidth="1"/>
    <col min="13" max="13" width="131.140625" customWidth="1"/>
    <col min="14" max="14" width="30.5703125" style="77" customWidth="1"/>
    <col min="15" max="15" width="32.28515625" style="77" customWidth="1"/>
    <col min="16" max="16" width="46.140625" customWidth="1"/>
    <col min="17" max="17" width="15.7109375" customWidth="1"/>
    <col min="18" max="18" width="14.140625" hidden="1" customWidth="1"/>
    <col min="19" max="19" width="15.140625" hidden="1" customWidth="1"/>
    <col min="20" max="20" width="20.140625" hidden="1" customWidth="1"/>
  </cols>
  <sheetData>
    <row r="1" spans="1:20" x14ac:dyDescent="0.25">
      <c r="A1" s="173" t="s">
        <v>0</v>
      </c>
      <c r="B1" s="174"/>
      <c r="C1" s="1" t="s">
        <v>1</v>
      </c>
      <c r="D1" s="2"/>
      <c r="E1" s="2"/>
      <c r="F1" s="2"/>
      <c r="G1" s="2"/>
      <c r="H1" s="2"/>
      <c r="I1" s="3"/>
      <c r="J1" s="4" t="s">
        <v>2</v>
      </c>
      <c r="K1" s="172" t="s">
        <v>3</v>
      </c>
      <c r="L1" s="156"/>
      <c r="M1" s="156"/>
      <c r="N1" s="156"/>
      <c r="O1" s="156"/>
      <c r="P1" s="156"/>
      <c r="Q1" s="156"/>
      <c r="R1" s="156"/>
      <c r="S1" s="169"/>
      <c r="T1" s="94"/>
    </row>
    <row r="2" spans="1:20" x14ac:dyDescent="0.25">
      <c r="A2" s="154" t="s">
        <v>4</v>
      </c>
      <c r="B2" s="154"/>
      <c r="C2" s="1" t="s">
        <v>5</v>
      </c>
      <c r="D2" s="2"/>
      <c r="E2" s="2"/>
      <c r="F2" s="2"/>
      <c r="G2" s="2"/>
      <c r="H2" s="2"/>
      <c r="I2" s="3"/>
      <c r="J2" s="175" t="s">
        <v>6</v>
      </c>
      <c r="K2" s="176"/>
      <c r="L2" s="172">
        <v>41834</v>
      </c>
      <c r="M2" s="156"/>
      <c r="N2" s="156"/>
      <c r="O2" s="156"/>
      <c r="P2" s="156"/>
      <c r="Q2" s="156"/>
      <c r="R2" s="156"/>
      <c r="S2" s="156"/>
      <c r="T2" s="169"/>
    </row>
    <row r="3" spans="1:20" x14ac:dyDescent="0.25">
      <c r="A3" s="154" t="s">
        <v>7</v>
      </c>
      <c r="B3" s="154"/>
      <c r="C3" s="155" t="s">
        <v>8</v>
      </c>
      <c r="D3" s="156"/>
      <c r="E3" s="156"/>
      <c r="F3" s="156"/>
      <c r="G3" s="156"/>
      <c r="H3" s="156"/>
      <c r="I3" s="169"/>
      <c r="J3" s="170" t="s">
        <v>9</v>
      </c>
      <c r="K3" s="171"/>
      <c r="L3" s="172">
        <v>43646</v>
      </c>
      <c r="M3" s="156"/>
      <c r="N3" s="156"/>
      <c r="O3" s="156"/>
      <c r="P3" s="156"/>
      <c r="Q3" s="156"/>
      <c r="R3" s="156"/>
      <c r="S3" s="156"/>
      <c r="T3" s="169"/>
    </row>
    <row r="4" spans="1:20" x14ac:dyDescent="0.25">
      <c r="A4" s="154" t="s">
        <v>10</v>
      </c>
      <c r="B4" s="154"/>
      <c r="C4" s="155" t="s">
        <v>11</v>
      </c>
      <c r="D4" s="156"/>
      <c r="E4" s="156"/>
      <c r="F4" s="156"/>
      <c r="G4" s="156"/>
      <c r="H4" s="5"/>
      <c r="I4" s="5"/>
      <c r="J4" s="6"/>
      <c r="K4" s="6"/>
      <c r="L4" s="7"/>
      <c r="M4" s="7"/>
      <c r="N4" s="7"/>
      <c r="O4" s="7"/>
      <c r="P4" s="7"/>
      <c r="Q4" s="7"/>
      <c r="R4" s="7"/>
      <c r="S4" s="7"/>
      <c r="T4" s="8"/>
    </row>
    <row r="5" spans="1:20" ht="26.25" customHeight="1" thickBot="1" x14ac:dyDescent="0.3">
      <c r="A5" s="157" t="s">
        <v>12</v>
      </c>
      <c r="B5" s="157"/>
      <c r="C5" s="158"/>
      <c r="D5" s="159"/>
      <c r="E5" s="159"/>
      <c r="F5" s="159"/>
      <c r="G5" s="159"/>
      <c r="H5" s="159"/>
      <c r="I5" s="159"/>
      <c r="J5" s="159"/>
      <c r="K5" s="159"/>
      <c r="L5" s="159"/>
      <c r="M5" s="159"/>
      <c r="N5" s="159"/>
      <c r="O5" s="159"/>
      <c r="P5" s="159"/>
      <c r="Q5" s="159"/>
      <c r="R5" s="159"/>
      <c r="S5" s="159"/>
      <c r="T5" s="160"/>
    </row>
    <row r="6" spans="1:20" ht="15.75" x14ac:dyDescent="0.25">
      <c r="A6" s="161" t="s">
        <v>13</v>
      </c>
      <c r="B6" s="162"/>
      <c r="C6" s="163"/>
      <c r="D6" s="163"/>
      <c r="E6" s="163"/>
      <c r="F6" s="163"/>
      <c r="G6" s="163"/>
      <c r="H6" s="163"/>
      <c r="I6" s="163"/>
      <c r="J6" s="163"/>
      <c r="K6" s="163"/>
      <c r="L6" s="163"/>
      <c r="M6" s="163"/>
      <c r="N6" s="163"/>
      <c r="O6" s="164"/>
      <c r="P6" s="165" t="s">
        <v>14</v>
      </c>
      <c r="Q6" s="166"/>
      <c r="R6" s="167" t="s">
        <v>15</v>
      </c>
      <c r="S6" s="168"/>
      <c r="T6" s="168"/>
    </row>
    <row r="7" spans="1:20" ht="28.5" customHeight="1" x14ac:dyDescent="0.25">
      <c r="A7" s="150" t="s">
        <v>16</v>
      </c>
      <c r="B7" s="138" t="s">
        <v>17</v>
      </c>
      <c r="C7" s="152" t="s">
        <v>18</v>
      </c>
      <c r="D7" s="138" t="s">
        <v>19</v>
      </c>
      <c r="E7" s="138" t="s">
        <v>20</v>
      </c>
      <c r="F7" s="138" t="s">
        <v>21</v>
      </c>
      <c r="G7" s="138" t="s">
        <v>22</v>
      </c>
      <c r="H7" s="138"/>
      <c r="I7" s="138" t="s">
        <v>23</v>
      </c>
      <c r="J7" s="138" t="s">
        <v>24</v>
      </c>
      <c r="K7" s="138" t="s">
        <v>25</v>
      </c>
      <c r="L7" s="138" t="s">
        <v>26</v>
      </c>
      <c r="M7" s="138" t="s">
        <v>27</v>
      </c>
      <c r="N7" s="138" t="s">
        <v>28</v>
      </c>
      <c r="O7" s="140" t="s">
        <v>29</v>
      </c>
      <c r="P7" s="142" t="s">
        <v>30</v>
      </c>
      <c r="Q7" s="144" t="s">
        <v>31</v>
      </c>
      <c r="R7" s="146" t="s">
        <v>32</v>
      </c>
      <c r="S7" s="148" t="s">
        <v>33</v>
      </c>
      <c r="T7" s="133" t="s">
        <v>34</v>
      </c>
    </row>
    <row r="8" spans="1:20" ht="29.25" customHeight="1" thickBot="1" x14ac:dyDescent="0.3">
      <c r="A8" s="151"/>
      <c r="B8" s="139"/>
      <c r="C8" s="153"/>
      <c r="D8" s="139"/>
      <c r="E8" s="139"/>
      <c r="F8" s="139"/>
      <c r="G8" s="9" t="s">
        <v>35</v>
      </c>
      <c r="H8" s="9" t="s">
        <v>36</v>
      </c>
      <c r="I8" s="139"/>
      <c r="J8" s="139"/>
      <c r="K8" s="139"/>
      <c r="L8" s="139"/>
      <c r="M8" s="139"/>
      <c r="N8" s="139"/>
      <c r="O8" s="141"/>
      <c r="P8" s="143"/>
      <c r="Q8" s="145"/>
      <c r="R8" s="147"/>
      <c r="S8" s="149"/>
      <c r="T8" s="134"/>
    </row>
    <row r="9" spans="1:20" ht="38.25" x14ac:dyDescent="0.25">
      <c r="A9" s="96">
        <v>1</v>
      </c>
      <c r="B9" s="135" t="s">
        <v>37</v>
      </c>
      <c r="C9" s="100" t="s">
        <v>38</v>
      </c>
      <c r="D9" s="136" t="s">
        <v>39</v>
      </c>
      <c r="E9" s="10">
        <v>1</v>
      </c>
      <c r="F9" s="91" t="s">
        <v>40</v>
      </c>
      <c r="G9" s="11">
        <v>41834</v>
      </c>
      <c r="H9" s="11">
        <v>41973</v>
      </c>
      <c r="I9" s="12">
        <f>(H9-G9)/7</f>
        <v>19.857142857142858</v>
      </c>
      <c r="J9" s="92">
        <v>1</v>
      </c>
      <c r="K9" s="13" t="s">
        <v>41</v>
      </c>
      <c r="L9" s="137">
        <f>(J9+J10+J12)/4</f>
        <v>0.625</v>
      </c>
      <c r="M9" s="14" t="s">
        <v>42</v>
      </c>
      <c r="N9" s="15" t="s">
        <v>43</v>
      </c>
      <c r="O9" s="16" t="s">
        <v>44</v>
      </c>
      <c r="P9" s="78" t="s">
        <v>305</v>
      </c>
      <c r="Q9" s="17" t="s">
        <v>307</v>
      </c>
      <c r="R9" s="18"/>
      <c r="S9" s="19"/>
      <c r="T9" s="19"/>
    </row>
    <row r="10" spans="1:20" ht="88.5" customHeight="1" x14ac:dyDescent="0.25">
      <c r="A10" s="96"/>
      <c r="B10" s="98"/>
      <c r="C10" s="100"/>
      <c r="D10" s="118"/>
      <c r="E10" s="10">
        <v>2</v>
      </c>
      <c r="F10" s="20" t="s">
        <v>45</v>
      </c>
      <c r="G10" s="21">
        <v>41973</v>
      </c>
      <c r="H10" s="22">
        <v>42597</v>
      </c>
      <c r="I10" s="23">
        <f t="shared" ref="I10:I41" si="0">(H10-G10)/7</f>
        <v>89.142857142857139</v>
      </c>
      <c r="J10" s="92">
        <v>1</v>
      </c>
      <c r="K10" s="24" t="s">
        <v>46</v>
      </c>
      <c r="L10" s="137"/>
      <c r="M10" s="25" t="s">
        <v>276</v>
      </c>
      <c r="N10" s="15" t="s">
        <v>47</v>
      </c>
      <c r="O10" s="16" t="s">
        <v>48</v>
      </c>
      <c r="P10" s="78" t="s">
        <v>305</v>
      </c>
      <c r="Q10" s="17" t="s">
        <v>308</v>
      </c>
      <c r="R10" s="18"/>
      <c r="S10" s="19"/>
      <c r="T10" s="19"/>
    </row>
    <row r="11" spans="1:20" ht="142.5" customHeight="1" x14ac:dyDescent="0.25">
      <c r="A11" s="96"/>
      <c r="B11" s="98"/>
      <c r="C11" s="100"/>
      <c r="D11" s="118"/>
      <c r="E11" s="10">
        <v>3</v>
      </c>
      <c r="F11" s="20" t="s">
        <v>49</v>
      </c>
      <c r="G11" s="22">
        <v>41870</v>
      </c>
      <c r="H11" s="22">
        <v>42704</v>
      </c>
      <c r="I11" s="23">
        <f t="shared" si="0"/>
        <v>119.14285714285714</v>
      </c>
      <c r="J11" s="93">
        <v>0.8</v>
      </c>
      <c r="K11" s="93" t="s">
        <v>50</v>
      </c>
      <c r="L11" s="137"/>
      <c r="M11" s="26" t="s">
        <v>51</v>
      </c>
      <c r="N11" s="15" t="s">
        <v>52</v>
      </c>
      <c r="O11" s="16" t="s">
        <v>53</v>
      </c>
      <c r="P11" s="79" t="s">
        <v>366</v>
      </c>
      <c r="Q11" s="17" t="s">
        <v>309</v>
      </c>
      <c r="R11" s="18"/>
      <c r="S11" s="19"/>
      <c r="T11" s="19"/>
    </row>
    <row r="12" spans="1:20" ht="153.75" customHeight="1" x14ac:dyDescent="0.25">
      <c r="A12" s="96"/>
      <c r="B12" s="99"/>
      <c r="C12" s="100"/>
      <c r="D12" s="119"/>
      <c r="E12" s="10">
        <v>4</v>
      </c>
      <c r="F12" s="20" t="s">
        <v>54</v>
      </c>
      <c r="G12" s="22">
        <v>41870</v>
      </c>
      <c r="H12" s="21">
        <v>42735</v>
      </c>
      <c r="I12" s="23">
        <f t="shared" si="0"/>
        <v>123.57142857142857</v>
      </c>
      <c r="J12" s="93">
        <v>0.5</v>
      </c>
      <c r="K12" s="27" t="s">
        <v>50</v>
      </c>
      <c r="L12" s="137"/>
      <c r="M12" s="26" t="s">
        <v>277</v>
      </c>
      <c r="N12" s="15" t="s">
        <v>55</v>
      </c>
      <c r="O12" s="16" t="s">
        <v>56</v>
      </c>
      <c r="P12" s="80" t="s">
        <v>266</v>
      </c>
      <c r="Q12" s="17" t="s">
        <v>310</v>
      </c>
      <c r="R12" s="18"/>
      <c r="S12" s="19"/>
      <c r="T12" s="19"/>
    </row>
    <row r="13" spans="1:20" ht="90.75" customHeight="1" x14ac:dyDescent="0.25">
      <c r="A13" s="128">
        <v>2</v>
      </c>
      <c r="B13" s="97" t="s">
        <v>57</v>
      </c>
      <c r="C13" s="114" t="s">
        <v>58</v>
      </c>
      <c r="D13" s="101" t="s">
        <v>59</v>
      </c>
      <c r="E13" s="28">
        <v>1</v>
      </c>
      <c r="F13" s="29" t="s">
        <v>60</v>
      </c>
      <c r="G13" s="30">
        <v>41848</v>
      </c>
      <c r="H13" s="13">
        <v>41973</v>
      </c>
      <c r="I13" s="31">
        <f t="shared" si="0"/>
        <v>17.857142857142858</v>
      </c>
      <c r="J13" s="93">
        <v>0.9</v>
      </c>
      <c r="K13" s="92" t="s">
        <v>61</v>
      </c>
      <c r="L13" s="104">
        <f>(J13+J14+J15+J16+J17+J18)/6</f>
        <v>0.79999999999999993</v>
      </c>
      <c r="M13" s="32" t="s">
        <v>278</v>
      </c>
      <c r="N13" s="33" t="s">
        <v>62</v>
      </c>
      <c r="O13" s="92" t="s">
        <v>63</v>
      </c>
      <c r="P13" s="79" t="s">
        <v>267</v>
      </c>
      <c r="Q13" s="17" t="s">
        <v>311</v>
      </c>
      <c r="R13" s="34"/>
      <c r="S13" s="35"/>
      <c r="T13" s="35"/>
    </row>
    <row r="14" spans="1:20" ht="132" customHeight="1" x14ac:dyDescent="0.25">
      <c r="A14" s="129"/>
      <c r="B14" s="98"/>
      <c r="C14" s="115"/>
      <c r="D14" s="131"/>
      <c r="E14" s="28">
        <v>2</v>
      </c>
      <c r="F14" s="14" t="s">
        <v>64</v>
      </c>
      <c r="G14" s="36">
        <v>41848</v>
      </c>
      <c r="H14" s="36">
        <v>41973</v>
      </c>
      <c r="I14" s="31">
        <f t="shared" si="0"/>
        <v>17.857142857142858</v>
      </c>
      <c r="J14" s="93">
        <v>0.9</v>
      </c>
      <c r="K14" s="93" t="s">
        <v>65</v>
      </c>
      <c r="L14" s="105"/>
      <c r="M14" s="32" t="s">
        <v>279</v>
      </c>
      <c r="N14" s="15" t="s">
        <v>66</v>
      </c>
      <c r="O14" s="93" t="s">
        <v>67</v>
      </c>
      <c r="P14" s="79" t="s">
        <v>367</v>
      </c>
      <c r="Q14" s="17" t="s">
        <v>312</v>
      </c>
      <c r="R14" s="34"/>
      <c r="S14" s="35"/>
      <c r="T14" s="35"/>
    </row>
    <row r="15" spans="1:20" ht="165" customHeight="1" x14ac:dyDescent="0.25">
      <c r="A15" s="129"/>
      <c r="B15" s="98"/>
      <c r="C15" s="115"/>
      <c r="D15" s="131"/>
      <c r="E15" s="28">
        <v>3</v>
      </c>
      <c r="F15" s="20" t="s">
        <v>68</v>
      </c>
      <c r="G15" s="37">
        <v>41848</v>
      </c>
      <c r="H15" s="37">
        <v>41973</v>
      </c>
      <c r="I15" s="38">
        <f t="shared" si="0"/>
        <v>17.857142857142858</v>
      </c>
      <c r="J15" s="93">
        <v>0.9</v>
      </c>
      <c r="K15" s="92" t="s">
        <v>65</v>
      </c>
      <c r="L15" s="105"/>
      <c r="M15" s="32" t="s">
        <v>265</v>
      </c>
      <c r="N15" s="15" t="s">
        <v>66</v>
      </c>
      <c r="O15" s="93" t="s">
        <v>69</v>
      </c>
      <c r="P15" s="79" t="s">
        <v>268</v>
      </c>
      <c r="Q15" s="17" t="s">
        <v>313</v>
      </c>
      <c r="R15" s="34"/>
      <c r="S15" s="35"/>
      <c r="T15" s="35"/>
    </row>
    <row r="16" spans="1:20" ht="81.75" customHeight="1" x14ac:dyDescent="0.25">
      <c r="A16" s="129"/>
      <c r="B16" s="98"/>
      <c r="C16" s="115"/>
      <c r="D16" s="131"/>
      <c r="E16" s="28">
        <v>4</v>
      </c>
      <c r="F16" s="29" t="s">
        <v>70</v>
      </c>
      <c r="G16" s="37">
        <v>41848</v>
      </c>
      <c r="H16" s="37">
        <v>41973</v>
      </c>
      <c r="I16" s="38">
        <f t="shared" si="0"/>
        <v>17.857142857142858</v>
      </c>
      <c r="J16" s="93">
        <v>0.8</v>
      </c>
      <c r="K16" s="92" t="s">
        <v>71</v>
      </c>
      <c r="L16" s="105"/>
      <c r="M16" s="39" t="s">
        <v>280</v>
      </c>
      <c r="N16" s="15" t="s">
        <v>66</v>
      </c>
      <c r="O16" s="92" t="s">
        <v>72</v>
      </c>
      <c r="P16" s="81" t="s">
        <v>269</v>
      </c>
      <c r="Q16" s="17" t="s">
        <v>314</v>
      </c>
      <c r="R16" s="40"/>
      <c r="S16" s="32"/>
      <c r="T16" s="32"/>
    </row>
    <row r="17" spans="1:20" ht="105" customHeight="1" x14ac:dyDescent="0.25">
      <c r="A17" s="129"/>
      <c r="B17" s="98"/>
      <c r="C17" s="115"/>
      <c r="D17" s="131"/>
      <c r="E17" s="28">
        <v>5</v>
      </c>
      <c r="F17" s="29" t="s">
        <v>73</v>
      </c>
      <c r="G17" s="37">
        <v>41944</v>
      </c>
      <c r="H17" s="37">
        <v>42003</v>
      </c>
      <c r="I17" s="38">
        <f t="shared" si="0"/>
        <v>8.4285714285714288</v>
      </c>
      <c r="J17" s="93">
        <v>0.7</v>
      </c>
      <c r="K17" s="92" t="s">
        <v>74</v>
      </c>
      <c r="L17" s="105"/>
      <c r="M17" s="41" t="s">
        <v>281</v>
      </c>
      <c r="N17" s="15" t="s">
        <v>66</v>
      </c>
      <c r="O17" s="92" t="s">
        <v>74</v>
      </c>
      <c r="P17" s="79" t="s">
        <v>368</v>
      </c>
      <c r="Q17" s="17" t="s">
        <v>315</v>
      </c>
      <c r="R17" s="40"/>
      <c r="S17" s="32"/>
      <c r="T17" s="32"/>
    </row>
    <row r="18" spans="1:20" ht="283.5" customHeight="1" x14ac:dyDescent="0.25">
      <c r="A18" s="130"/>
      <c r="B18" s="99"/>
      <c r="C18" s="116"/>
      <c r="D18" s="132"/>
      <c r="E18" s="28">
        <v>6</v>
      </c>
      <c r="F18" s="20" t="s">
        <v>75</v>
      </c>
      <c r="G18" s="37">
        <v>42006</v>
      </c>
      <c r="H18" s="37">
        <v>42369</v>
      </c>
      <c r="I18" s="38">
        <f t="shared" si="0"/>
        <v>51.857142857142854</v>
      </c>
      <c r="J18" s="93">
        <v>0.6</v>
      </c>
      <c r="K18" s="92" t="s">
        <v>65</v>
      </c>
      <c r="L18" s="106"/>
      <c r="M18" s="41" t="s">
        <v>282</v>
      </c>
      <c r="N18" s="42" t="s">
        <v>76</v>
      </c>
      <c r="O18" s="92" t="s">
        <v>65</v>
      </c>
      <c r="P18" s="79" t="s">
        <v>270</v>
      </c>
      <c r="Q18" s="17" t="s">
        <v>316</v>
      </c>
      <c r="R18" s="40"/>
      <c r="S18" s="32"/>
      <c r="T18" s="32"/>
    </row>
    <row r="19" spans="1:20" ht="213" customHeight="1" x14ac:dyDescent="0.25">
      <c r="A19" s="126">
        <v>3</v>
      </c>
      <c r="B19" s="97" t="s">
        <v>77</v>
      </c>
      <c r="C19" s="100" t="s">
        <v>78</v>
      </c>
      <c r="D19" s="101" t="s">
        <v>79</v>
      </c>
      <c r="E19" s="28">
        <v>1</v>
      </c>
      <c r="F19" s="43" t="s">
        <v>80</v>
      </c>
      <c r="G19" s="44">
        <v>41852</v>
      </c>
      <c r="H19" s="44">
        <v>42004</v>
      </c>
      <c r="I19" s="38">
        <f t="shared" si="0"/>
        <v>21.714285714285715</v>
      </c>
      <c r="J19" s="92">
        <v>0.6</v>
      </c>
      <c r="K19" s="92" t="s">
        <v>69</v>
      </c>
      <c r="L19" s="123">
        <f>(J19++J20+J22+J23)/5</f>
        <v>0.6</v>
      </c>
      <c r="M19" s="39" t="s">
        <v>283</v>
      </c>
      <c r="N19" s="15" t="s">
        <v>66</v>
      </c>
      <c r="O19" s="93" t="s">
        <v>67</v>
      </c>
      <c r="P19" s="79" t="s">
        <v>81</v>
      </c>
      <c r="Q19" s="17" t="s">
        <v>317</v>
      </c>
      <c r="R19" s="34"/>
      <c r="S19" s="35"/>
      <c r="T19" s="35"/>
    </row>
    <row r="20" spans="1:20" ht="123.75" customHeight="1" x14ac:dyDescent="0.25">
      <c r="A20" s="126"/>
      <c r="B20" s="98"/>
      <c r="C20" s="100"/>
      <c r="D20" s="102"/>
      <c r="E20" s="10">
        <v>2</v>
      </c>
      <c r="F20" s="29" t="s">
        <v>82</v>
      </c>
      <c r="G20" s="45">
        <v>41852</v>
      </c>
      <c r="H20" s="45">
        <v>42004</v>
      </c>
      <c r="I20" s="38">
        <f t="shared" si="0"/>
        <v>21.714285714285715</v>
      </c>
      <c r="J20" s="46">
        <v>0.5</v>
      </c>
      <c r="K20" s="92" t="s">
        <v>83</v>
      </c>
      <c r="L20" s="123"/>
      <c r="M20" s="47" t="s">
        <v>84</v>
      </c>
      <c r="N20" s="33" t="s">
        <v>85</v>
      </c>
      <c r="O20" s="92" t="s">
        <v>86</v>
      </c>
      <c r="P20" s="79" t="s">
        <v>369</v>
      </c>
      <c r="Q20" s="17" t="s">
        <v>318</v>
      </c>
      <c r="R20" s="34"/>
      <c r="S20" s="35"/>
      <c r="T20" s="35"/>
    </row>
    <row r="21" spans="1:20" ht="129.75" customHeight="1" x14ac:dyDescent="0.25">
      <c r="A21" s="126"/>
      <c r="B21" s="98"/>
      <c r="C21" s="100"/>
      <c r="D21" s="102"/>
      <c r="E21" s="10">
        <v>3</v>
      </c>
      <c r="F21" s="29" t="s">
        <v>87</v>
      </c>
      <c r="G21" s="45">
        <v>41852</v>
      </c>
      <c r="H21" s="44">
        <v>41866</v>
      </c>
      <c r="I21" s="38">
        <f t="shared" si="0"/>
        <v>2</v>
      </c>
      <c r="J21" s="92">
        <v>0.7</v>
      </c>
      <c r="K21" s="92" t="s">
        <v>88</v>
      </c>
      <c r="L21" s="123"/>
      <c r="M21" s="39" t="s">
        <v>89</v>
      </c>
      <c r="N21" s="33" t="s">
        <v>90</v>
      </c>
      <c r="O21" s="92" t="s">
        <v>91</v>
      </c>
      <c r="P21" s="79" t="s">
        <v>370</v>
      </c>
      <c r="Q21" s="17" t="s">
        <v>319</v>
      </c>
      <c r="R21" s="34"/>
      <c r="S21" s="35"/>
      <c r="T21" s="35"/>
    </row>
    <row r="22" spans="1:20" ht="128.25" customHeight="1" x14ac:dyDescent="0.25">
      <c r="A22" s="126"/>
      <c r="B22" s="98"/>
      <c r="C22" s="100"/>
      <c r="D22" s="102"/>
      <c r="E22" s="10">
        <v>4</v>
      </c>
      <c r="F22" s="29" t="s">
        <v>92</v>
      </c>
      <c r="G22" s="45">
        <v>41852</v>
      </c>
      <c r="H22" s="44">
        <v>42004</v>
      </c>
      <c r="I22" s="38">
        <f t="shared" si="0"/>
        <v>21.714285714285715</v>
      </c>
      <c r="J22" s="93">
        <v>0.9</v>
      </c>
      <c r="K22" s="92" t="s">
        <v>93</v>
      </c>
      <c r="L22" s="123"/>
      <c r="M22" s="39" t="s">
        <v>284</v>
      </c>
      <c r="N22" s="33" t="s">
        <v>90</v>
      </c>
      <c r="O22" s="92" t="s">
        <v>93</v>
      </c>
      <c r="P22" s="82" t="s">
        <v>271</v>
      </c>
      <c r="Q22" s="17" t="s">
        <v>320</v>
      </c>
      <c r="R22" s="40"/>
      <c r="S22" s="32"/>
      <c r="T22" s="32"/>
    </row>
    <row r="23" spans="1:20" ht="167.25" customHeight="1" x14ac:dyDescent="0.25">
      <c r="A23" s="126"/>
      <c r="B23" s="99"/>
      <c r="C23" s="100"/>
      <c r="D23" s="103"/>
      <c r="E23" s="10">
        <v>5</v>
      </c>
      <c r="F23" s="29" t="s">
        <v>94</v>
      </c>
      <c r="G23" s="45">
        <v>41866</v>
      </c>
      <c r="H23" s="48">
        <v>42004</v>
      </c>
      <c r="I23" s="38">
        <f t="shared" si="0"/>
        <v>19.714285714285715</v>
      </c>
      <c r="J23" s="92">
        <v>1</v>
      </c>
      <c r="K23" s="92" t="s">
        <v>95</v>
      </c>
      <c r="L23" s="123"/>
      <c r="M23" s="39" t="s">
        <v>285</v>
      </c>
      <c r="N23" s="42" t="s">
        <v>76</v>
      </c>
      <c r="O23" s="92" t="s">
        <v>95</v>
      </c>
      <c r="P23" s="83" t="s">
        <v>305</v>
      </c>
      <c r="Q23" s="17" t="s">
        <v>321</v>
      </c>
      <c r="R23" s="40"/>
      <c r="S23" s="32"/>
      <c r="T23" s="32"/>
    </row>
    <row r="24" spans="1:20" ht="110.25" customHeight="1" x14ac:dyDescent="0.25">
      <c r="A24" s="126">
        <v>4</v>
      </c>
      <c r="B24" s="97" t="s">
        <v>96</v>
      </c>
      <c r="C24" s="100" t="s">
        <v>97</v>
      </c>
      <c r="D24" s="127" t="s">
        <v>98</v>
      </c>
      <c r="E24" s="28">
        <v>1</v>
      </c>
      <c r="F24" s="29" t="s">
        <v>99</v>
      </c>
      <c r="G24" s="44">
        <v>41852</v>
      </c>
      <c r="H24" s="44">
        <v>41943</v>
      </c>
      <c r="I24" s="38">
        <f t="shared" si="0"/>
        <v>13</v>
      </c>
      <c r="J24" s="92">
        <v>1</v>
      </c>
      <c r="K24" s="92" t="s">
        <v>100</v>
      </c>
      <c r="L24" s="123">
        <f>(J24++J25+J27+J28)/5</f>
        <v>0.6</v>
      </c>
      <c r="M24" s="39" t="s">
        <v>286</v>
      </c>
      <c r="N24" s="92" t="s">
        <v>101</v>
      </c>
      <c r="O24" s="33" t="s">
        <v>102</v>
      </c>
      <c r="P24" s="78" t="s">
        <v>305</v>
      </c>
      <c r="Q24" s="17" t="s">
        <v>322</v>
      </c>
      <c r="R24" s="34"/>
      <c r="S24" s="35"/>
      <c r="T24" s="35"/>
    </row>
    <row r="25" spans="1:20" ht="178.5" customHeight="1" x14ac:dyDescent="0.25">
      <c r="A25" s="126"/>
      <c r="B25" s="98"/>
      <c r="C25" s="100"/>
      <c r="D25" s="127"/>
      <c r="E25" s="10">
        <v>2</v>
      </c>
      <c r="F25" s="29" t="s">
        <v>103</v>
      </c>
      <c r="G25" s="45">
        <v>41852</v>
      </c>
      <c r="H25" s="45">
        <v>42004</v>
      </c>
      <c r="I25" s="38">
        <f t="shared" si="0"/>
        <v>21.714285714285715</v>
      </c>
      <c r="J25" s="93">
        <v>1</v>
      </c>
      <c r="K25" s="33" t="s">
        <v>104</v>
      </c>
      <c r="L25" s="123"/>
      <c r="M25" s="49" t="s">
        <v>287</v>
      </c>
      <c r="N25" s="33" t="s">
        <v>105</v>
      </c>
      <c r="O25" s="33" t="s">
        <v>104</v>
      </c>
      <c r="P25" s="78" t="s">
        <v>305</v>
      </c>
      <c r="Q25" s="17" t="s">
        <v>323</v>
      </c>
      <c r="R25" s="34"/>
      <c r="S25" s="35"/>
      <c r="T25" s="35"/>
    </row>
    <row r="26" spans="1:20" ht="227.25" customHeight="1" x14ac:dyDescent="0.25">
      <c r="A26" s="126"/>
      <c r="B26" s="98"/>
      <c r="C26" s="100"/>
      <c r="D26" s="127"/>
      <c r="E26" s="10">
        <v>3</v>
      </c>
      <c r="F26" s="29" t="s">
        <v>106</v>
      </c>
      <c r="G26" s="45">
        <v>41913</v>
      </c>
      <c r="H26" s="45">
        <v>42369</v>
      </c>
      <c r="I26" s="38">
        <f t="shared" si="0"/>
        <v>65.142857142857139</v>
      </c>
      <c r="J26" s="93">
        <v>0.8</v>
      </c>
      <c r="K26" s="92" t="s">
        <v>100</v>
      </c>
      <c r="L26" s="123"/>
      <c r="M26" s="47" t="s">
        <v>288</v>
      </c>
      <c r="N26" s="33" t="s">
        <v>107</v>
      </c>
      <c r="O26" s="92" t="s">
        <v>108</v>
      </c>
      <c r="P26" s="79" t="s">
        <v>371</v>
      </c>
      <c r="Q26" s="17" t="s">
        <v>324</v>
      </c>
      <c r="R26" s="34"/>
      <c r="S26" s="35"/>
      <c r="T26" s="35"/>
    </row>
    <row r="27" spans="1:20" ht="48.75" customHeight="1" x14ac:dyDescent="0.25">
      <c r="A27" s="126"/>
      <c r="B27" s="98"/>
      <c r="C27" s="100"/>
      <c r="D27" s="127"/>
      <c r="E27" s="10">
        <v>4</v>
      </c>
      <c r="F27" s="29" t="s">
        <v>109</v>
      </c>
      <c r="G27" s="45">
        <v>41913</v>
      </c>
      <c r="H27" s="45">
        <v>42369</v>
      </c>
      <c r="I27" s="38">
        <f t="shared" si="0"/>
        <v>65.142857142857139</v>
      </c>
      <c r="J27" s="93">
        <v>0.8</v>
      </c>
      <c r="K27" s="92" t="s">
        <v>110</v>
      </c>
      <c r="L27" s="123"/>
      <c r="M27" s="39" t="s">
        <v>289</v>
      </c>
      <c r="N27" s="33" t="s">
        <v>107</v>
      </c>
      <c r="O27" s="92" t="s">
        <v>108</v>
      </c>
      <c r="P27" s="84" t="s">
        <v>372</v>
      </c>
      <c r="Q27" s="17" t="s">
        <v>325</v>
      </c>
      <c r="R27" s="40"/>
      <c r="S27" s="32"/>
      <c r="T27" s="32"/>
    </row>
    <row r="28" spans="1:20" ht="105" customHeight="1" x14ac:dyDescent="0.25">
      <c r="A28" s="126"/>
      <c r="B28" s="99"/>
      <c r="C28" s="100"/>
      <c r="D28" s="127"/>
      <c r="E28" s="10">
        <v>5</v>
      </c>
      <c r="F28" s="29" t="s">
        <v>111</v>
      </c>
      <c r="G28" s="45">
        <v>41852</v>
      </c>
      <c r="H28" s="45">
        <v>42185</v>
      </c>
      <c r="I28" s="38">
        <f t="shared" si="0"/>
        <v>47.571428571428569</v>
      </c>
      <c r="J28" s="92">
        <v>0.2</v>
      </c>
      <c r="K28" s="50" t="s">
        <v>112</v>
      </c>
      <c r="L28" s="123"/>
      <c r="M28" s="39" t="s">
        <v>113</v>
      </c>
      <c r="N28" s="42" t="s">
        <v>114</v>
      </c>
      <c r="O28" s="50" t="s">
        <v>112</v>
      </c>
      <c r="P28" s="79" t="s">
        <v>373</v>
      </c>
      <c r="Q28" s="17" t="s">
        <v>326</v>
      </c>
      <c r="R28" s="40"/>
      <c r="S28" s="32"/>
      <c r="T28" s="32"/>
    </row>
    <row r="29" spans="1:20" ht="79.5" customHeight="1" x14ac:dyDescent="0.25">
      <c r="A29" s="126">
        <v>5</v>
      </c>
      <c r="B29" s="97" t="s">
        <v>115</v>
      </c>
      <c r="C29" s="100" t="s">
        <v>116</v>
      </c>
      <c r="D29" s="101" t="s">
        <v>117</v>
      </c>
      <c r="E29" s="28">
        <v>1</v>
      </c>
      <c r="F29" s="29" t="s">
        <v>118</v>
      </c>
      <c r="G29" s="45">
        <v>41834</v>
      </c>
      <c r="H29" s="45">
        <v>41851</v>
      </c>
      <c r="I29" s="38">
        <f t="shared" si="0"/>
        <v>2.4285714285714284</v>
      </c>
      <c r="J29" s="92">
        <v>1</v>
      </c>
      <c r="K29" s="92" t="s">
        <v>100</v>
      </c>
      <c r="L29" s="123">
        <f>(J29+J30+J31+J32)/4</f>
        <v>1</v>
      </c>
      <c r="M29" s="20" t="s">
        <v>290</v>
      </c>
      <c r="N29" s="42" t="s">
        <v>119</v>
      </c>
      <c r="O29" s="92" t="s">
        <v>120</v>
      </c>
      <c r="P29" s="78" t="s">
        <v>305</v>
      </c>
      <c r="Q29" s="17" t="s">
        <v>327</v>
      </c>
      <c r="R29" s="34"/>
      <c r="S29" s="35"/>
      <c r="T29" s="35"/>
    </row>
    <row r="30" spans="1:20" ht="211.5" customHeight="1" x14ac:dyDescent="0.25">
      <c r="A30" s="126"/>
      <c r="B30" s="98"/>
      <c r="C30" s="100"/>
      <c r="D30" s="102"/>
      <c r="E30" s="10">
        <v>2</v>
      </c>
      <c r="F30" s="29" t="s">
        <v>121</v>
      </c>
      <c r="G30" s="45">
        <v>41834</v>
      </c>
      <c r="H30" s="45">
        <v>41851</v>
      </c>
      <c r="I30" s="38">
        <f t="shared" si="0"/>
        <v>2.4285714285714284</v>
      </c>
      <c r="J30" s="92">
        <v>1</v>
      </c>
      <c r="K30" s="92" t="s">
        <v>122</v>
      </c>
      <c r="L30" s="123"/>
      <c r="M30" s="20" t="s">
        <v>364</v>
      </c>
      <c r="N30" s="42" t="s">
        <v>123</v>
      </c>
      <c r="O30" s="51" t="s">
        <v>124</v>
      </c>
      <c r="P30" s="85" t="s">
        <v>363</v>
      </c>
      <c r="Q30" s="17" t="s">
        <v>328</v>
      </c>
      <c r="R30" s="34"/>
      <c r="S30" s="35"/>
      <c r="T30" s="35"/>
    </row>
    <row r="31" spans="1:20" ht="64.5" customHeight="1" x14ac:dyDescent="0.25">
      <c r="A31" s="126"/>
      <c r="B31" s="98"/>
      <c r="C31" s="100"/>
      <c r="D31" s="102"/>
      <c r="E31" s="10">
        <v>3</v>
      </c>
      <c r="F31" s="29" t="s">
        <v>125</v>
      </c>
      <c r="G31" s="45">
        <v>41852</v>
      </c>
      <c r="H31" s="45">
        <v>42185</v>
      </c>
      <c r="I31" s="38">
        <f t="shared" si="0"/>
        <v>47.571428571428569</v>
      </c>
      <c r="J31" s="92">
        <v>1</v>
      </c>
      <c r="K31" s="92" t="s">
        <v>126</v>
      </c>
      <c r="L31" s="123"/>
      <c r="M31" s="20" t="s">
        <v>127</v>
      </c>
      <c r="N31" s="42" t="s">
        <v>123</v>
      </c>
      <c r="O31" s="51" t="s">
        <v>126</v>
      </c>
      <c r="P31" s="78" t="s">
        <v>305</v>
      </c>
      <c r="Q31" s="17" t="s">
        <v>329</v>
      </c>
      <c r="R31" s="34"/>
      <c r="S31" s="35"/>
      <c r="T31" s="35"/>
    </row>
    <row r="32" spans="1:20" ht="126.75" customHeight="1" x14ac:dyDescent="0.25">
      <c r="A32" s="126"/>
      <c r="B32" s="99"/>
      <c r="C32" s="100"/>
      <c r="D32" s="103"/>
      <c r="E32" s="10">
        <v>4</v>
      </c>
      <c r="F32" s="20" t="s">
        <v>128</v>
      </c>
      <c r="G32" s="45">
        <v>41834</v>
      </c>
      <c r="H32" s="45">
        <v>42004</v>
      </c>
      <c r="I32" s="38">
        <f t="shared" si="0"/>
        <v>24.285714285714285</v>
      </c>
      <c r="J32" s="93">
        <v>1</v>
      </c>
      <c r="K32" s="33" t="s">
        <v>129</v>
      </c>
      <c r="L32" s="123"/>
      <c r="M32" s="43" t="s">
        <v>362</v>
      </c>
      <c r="N32" s="42" t="s">
        <v>130</v>
      </c>
      <c r="O32" s="33" t="s">
        <v>129</v>
      </c>
      <c r="P32" s="86" t="s">
        <v>374</v>
      </c>
      <c r="Q32" s="17" t="s">
        <v>330</v>
      </c>
      <c r="R32" s="40"/>
      <c r="S32" s="32"/>
      <c r="T32" s="32"/>
    </row>
    <row r="33" spans="1:20" ht="76.5" customHeight="1" x14ac:dyDescent="0.25">
      <c r="A33" s="96">
        <v>6</v>
      </c>
      <c r="B33" s="111" t="s">
        <v>131</v>
      </c>
      <c r="C33" s="100" t="s">
        <v>132</v>
      </c>
      <c r="D33" s="101" t="s">
        <v>133</v>
      </c>
      <c r="E33" s="10">
        <v>1</v>
      </c>
      <c r="F33" s="29" t="s">
        <v>134</v>
      </c>
      <c r="G33" s="45">
        <v>41848</v>
      </c>
      <c r="H33" s="45">
        <v>41973</v>
      </c>
      <c r="I33" s="38">
        <f t="shared" si="0"/>
        <v>17.857142857142858</v>
      </c>
      <c r="J33" s="92">
        <v>1</v>
      </c>
      <c r="K33" s="92" t="s">
        <v>135</v>
      </c>
      <c r="L33" s="120">
        <f>(J33+J34+J35+J36+J37+J38+J39+J40)/8</f>
        <v>0.41750000000000004</v>
      </c>
      <c r="M33" s="32" t="s">
        <v>136</v>
      </c>
      <c r="N33" s="92" t="s">
        <v>137</v>
      </c>
      <c r="O33" s="92" t="s">
        <v>135</v>
      </c>
      <c r="P33" s="78" t="s">
        <v>305</v>
      </c>
      <c r="Q33" s="17" t="s">
        <v>331</v>
      </c>
      <c r="R33" s="34"/>
      <c r="S33" s="35"/>
      <c r="T33" s="35"/>
    </row>
    <row r="34" spans="1:20" ht="276.75" customHeight="1" x14ac:dyDescent="0.25">
      <c r="A34" s="96"/>
      <c r="B34" s="124"/>
      <c r="C34" s="100"/>
      <c r="D34" s="102"/>
      <c r="E34" s="10">
        <v>2</v>
      </c>
      <c r="F34" s="29" t="s">
        <v>138</v>
      </c>
      <c r="G34" s="45">
        <v>41913</v>
      </c>
      <c r="H34" s="45">
        <v>42246</v>
      </c>
      <c r="I34" s="38">
        <f t="shared" si="0"/>
        <v>47.571428571428569</v>
      </c>
      <c r="J34" s="93">
        <v>0.4</v>
      </c>
      <c r="K34" s="92" t="s">
        <v>139</v>
      </c>
      <c r="L34" s="121"/>
      <c r="M34" s="29" t="s">
        <v>291</v>
      </c>
      <c r="N34" s="33" t="s">
        <v>140</v>
      </c>
      <c r="O34" s="51" t="s">
        <v>141</v>
      </c>
      <c r="P34" s="84" t="s">
        <v>375</v>
      </c>
      <c r="Q34" s="17" t="s">
        <v>332</v>
      </c>
      <c r="R34" s="34"/>
      <c r="S34" s="35"/>
      <c r="T34" s="35"/>
    </row>
    <row r="35" spans="1:20" ht="218.25" customHeight="1" x14ac:dyDescent="0.25">
      <c r="A35" s="96"/>
      <c r="B35" s="124"/>
      <c r="C35" s="100"/>
      <c r="D35" s="102"/>
      <c r="E35" s="10">
        <v>3</v>
      </c>
      <c r="F35" s="29" t="s">
        <v>142</v>
      </c>
      <c r="G35" s="45">
        <v>42248</v>
      </c>
      <c r="H35" s="45">
        <v>42277</v>
      </c>
      <c r="I35" s="38">
        <f t="shared" si="0"/>
        <v>4.1428571428571432</v>
      </c>
      <c r="J35" s="93">
        <v>0.32</v>
      </c>
      <c r="K35" s="92" t="s">
        <v>143</v>
      </c>
      <c r="L35" s="121"/>
      <c r="M35" s="27" t="s">
        <v>144</v>
      </c>
      <c r="N35" s="33" t="s">
        <v>145</v>
      </c>
      <c r="O35" s="51" t="s">
        <v>146</v>
      </c>
      <c r="P35" s="79" t="s">
        <v>376</v>
      </c>
      <c r="Q35" s="17" t="s">
        <v>333</v>
      </c>
      <c r="R35" s="34"/>
      <c r="S35" s="35"/>
      <c r="T35" s="35"/>
    </row>
    <row r="36" spans="1:20" ht="85.5" customHeight="1" x14ac:dyDescent="0.25">
      <c r="A36" s="96"/>
      <c r="B36" s="124"/>
      <c r="C36" s="100"/>
      <c r="D36" s="102"/>
      <c r="E36" s="10">
        <v>4</v>
      </c>
      <c r="F36" s="27" t="s">
        <v>147</v>
      </c>
      <c r="G36" s="45">
        <v>42292</v>
      </c>
      <c r="H36" s="45">
        <v>42338</v>
      </c>
      <c r="I36" s="38">
        <f t="shared" si="0"/>
        <v>6.5714285714285712</v>
      </c>
      <c r="J36" s="52">
        <v>0</v>
      </c>
      <c r="K36" s="92" t="s">
        <v>148</v>
      </c>
      <c r="L36" s="121"/>
      <c r="M36" s="20" t="s">
        <v>149</v>
      </c>
      <c r="N36" s="92" t="s">
        <v>150</v>
      </c>
      <c r="O36" s="92" t="s">
        <v>151</v>
      </c>
      <c r="P36" s="87" t="s">
        <v>377</v>
      </c>
      <c r="Q36" s="17" t="s">
        <v>334</v>
      </c>
      <c r="R36" s="34"/>
      <c r="S36" s="35"/>
      <c r="T36" s="35"/>
    </row>
    <row r="37" spans="1:20" ht="183" customHeight="1" x14ac:dyDescent="0.25">
      <c r="A37" s="96"/>
      <c r="B37" s="124"/>
      <c r="C37" s="100"/>
      <c r="D37" s="102"/>
      <c r="E37" s="10">
        <v>5</v>
      </c>
      <c r="F37" s="29" t="s">
        <v>152</v>
      </c>
      <c r="G37" s="45">
        <v>42339</v>
      </c>
      <c r="H37" s="45">
        <v>42368</v>
      </c>
      <c r="I37" s="38">
        <f t="shared" si="0"/>
        <v>4.1428571428571432</v>
      </c>
      <c r="J37" s="92">
        <v>0.32</v>
      </c>
      <c r="K37" s="92" t="s">
        <v>153</v>
      </c>
      <c r="L37" s="121"/>
      <c r="M37" s="20" t="s">
        <v>154</v>
      </c>
      <c r="N37" s="92" t="s">
        <v>101</v>
      </c>
      <c r="O37" s="92" t="s">
        <v>155</v>
      </c>
      <c r="P37" s="80" t="s">
        <v>272</v>
      </c>
      <c r="Q37" s="17" t="s">
        <v>335</v>
      </c>
      <c r="R37" s="34"/>
      <c r="S37" s="35"/>
      <c r="T37" s="35"/>
    </row>
    <row r="38" spans="1:20" ht="187.5" customHeight="1" x14ac:dyDescent="0.25">
      <c r="A38" s="96"/>
      <c r="B38" s="124"/>
      <c r="C38" s="100"/>
      <c r="D38" s="102"/>
      <c r="E38" s="10">
        <v>6</v>
      </c>
      <c r="F38" s="29" t="s">
        <v>156</v>
      </c>
      <c r="G38" s="45">
        <v>42339</v>
      </c>
      <c r="H38" s="45">
        <v>42368</v>
      </c>
      <c r="I38" s="38">
        <f t="shared" si="0"/>
        <v>4.1428571428571432</v>
      </c>
      <c r="J38" s="92">
        <v>0.7</v>
      </c>
      <c r="K38" s="92" t="s">
        <v>63</v>
      </c>
      <c r="L38" s="121"/>
      <c r="M38" s="39" t="s">
        <v>292</v>
      </c>
      <c r="N38" s="93" t="s">
        <v>157</v>
      </c>
      <c r="O38" s="92" t="s">
        <v>63</v>
      </c>
      <c r="P38" s="80" t="s">
        <v>378</v>
      </c>
      <c r="Q38" s="17" t="s">
        <v>336</v>
      </c>
      <c r="R38" s="34"/>
      <c r="S38" s="35"/>
      <c r="T38" s="35"/>
    </row>
    <row r="39" spans="1:20" ht="123" customHeight="1" x14ac:dyDescent="0.25">
      <c r="A39" s="96"/>
      <c r="B39" s="124"/>
      <c r="C39" s="100"/>
      <c r="D39" s="102"/>
      <c r="E39" s="10">
        <v>7</v>
      </c>
      <c r="F39" s="27" t="s">
        <v>158</v>
      </c>
      <c r="G39" s="48">
        <v>41943</v>
      </c>
      <c r="H39" s="53">
        <v>43099</v>
      </c>
      <c r="I39" s="31">
        <f t="shared" si="0"/>
        <v>165.14285714285714</v>
      </c>
      <c r="J39" s="92">
        <v>0.4</v>
      </c>
      <c r="K39" s="92" t="s">
        <v>159</v>
      </c>
      <c r="L39" s="121"/>
      <c r="M39" s="54" t="s">
        <v>160</v>
      </c>
      <c r="N39" s="42" t="s">
        <v>161</v>
      </c>
      <c r="O39" s="92" t="s">
        <v>159</v>
      </c>
      <c r="P39" s="79" t="s">
        <v>379</v>
      </c>
      <c r="Q39" s="17" t="s">
        <v>337</v>
      </c>
      <c r="R39" s="34"/>
      <c r="S39" s="35"/>
      <c r="T39" s="35"/>
    </row>
    <row r="40" spans="1:20" ht="123" customHeight="1" x14ac:dyDescent="0.25">
      <c r="A40" s="96"/>
      <c r="B40" s="125"/>
      <c r="C40" s="100"/>
      <c r="D40" s="103"/>
      <c r="E40" s="10">
        <v>8</v>
      </c>
      <c r="F40" s="27" t="s">
        <v>162</v>
      </c>
      <c r="G40" s="53">
        <v>42339</v>
      </c>
      <c r="H40" s="53">
        <v>43099</v>
      </c>
      <c r="I40" s="31">
        <f t="shared" si="0"/>
        <v>108.57142857142857</v>
      </c>
      <c r="J40" s="92">
        <v>0.2</v>
      </c>
      <c r="K40" s="92" t="s">
        <v>163</v>
      </c>
      <c r="L40" s="122"/>
      <c r="M40" s="20" t="s">
        <v>164</v>
      </c>
      <c r="N40" s="42" t="s">
        <v>161</v>
      </c>
      <c r="O40" s="92" t="s">
        <v>163</v>
      </c>
      <c r="P40" s="79" t="s">
        <v>380</v>
      </c>
      <c r="Q40" s="17" t="s">
        <v>338</v>
      </c>
      <c r="R40" s="34"/>
      <c r="S40" s="35"/>
      <c r="T40" s="35"/>
    </row>
    <row r="41" spans="1:20" ht="102" customHeight="1" x14ac:dyDescent="0.25">
      <c r="A41" s="108">
        <v>7</v>
      </c>
      <c r="B41" s="111" t="s">
        <v>165</v>
      </c>
      <c r="C41" s="114" t="s">
        <v>166</v>
      </c>
      <c r="D41" s="101" t="s">
        <v>167</v>
      </c>
      <c r="E41" s="10">
        <v>1</v>
      </c>
      <c r="F41" s="29" t="s">
        <v>168</v>
      </c>
      <c r="G41" s="45">
        <v>41852</v>
      </c>
      <c r="H41" s="45">
        <v>42003</v>
      </c>
      <c r="I41" s="38">
        <f t="shared" si="0"/>
        <v>21.571428571428573</v>
      </c>
      <c r="J41" s="93">
        <v>1</v>
      </c>
      <c r="K41" s="92" t="s">
        <v>100</v>
      </c>
      <c r="L41" s="120">
        <f>(J41+J42+J43)/3</f>
        <v>1</v>
      </c>
      <c r="M41" s="49" t="s">
        <v>293</v>
      </c>
      <c r="N41" s="92" t="s">
        <v>101</v>
      </c>
      <c r="O41" s="33" t="s">
        <v>102</v>
      </c>
      <c r="P41" s="80" t="s">
        <v>381</v>
      </c>
      <c r="Q41" s="17" t="s">
        <v>339</v>
      </c>
      <c r="R41" s="34"/>
      <c r="S41" s="35"/>
      <c r="T41" s="35"/>
    </row>
    <row r="42" spans="1:20" ht="69" customHeight="1" x14ac:dyDescent="0.25">
      <c r="A42" s="109"/>
      <c r="B42" s="112"/>
      <c r="C42" s="115"/>
      <c r="D42" s="102"/>
      <c r="E42" s="10">
        <v>2</v>
      </c>
      <c r="F42" s="29" t="s">
        <v>169</v>
      </c>
      <c r="G42" s="45">
        <v>41913</v>
      </c>
      <c r="H42" s="45">
        <v>42369</v>
      </c>
      <c r="I42" s="38">
        <f>(H42-G42)/7</f>
        <v>65.142857142857139</v>
      </c>
      <c r="J42" s="93">
        <v>1</v>
      </c>
      <c r="K42" s="92" t="s">
        <v>110</v>
      </c>
      <c r="L42" s="121"/>
      <c r="M42" s="39" t="s">
        <v>294</v>
      </c>
      <c r="N42" s="92" t="s">
        <v>170</v>
      </c>
      <c r="O42" s="92" t="s">
        <v>108</v>
      </c>
      <c r="P42" s="88" t="s">
        <v>305</v>
      </c>
      <c r="Q42" s="17" t="s">
        <v>340</v>
      </c>
      <c r="R42" s="34"/>
      <c r="S42" s="35"/>
      <c r="T42" s="35"/>
    </row>
    <row r="43" spans="1:20" ht="66.75" customHeight="1" x14ac:dyDescent="0.25">
      <c r="A43" s="110"/>
      <c r="B43" s="113"/>
      <c r="C43" s="116"/>
      <c r="D43" s="103"/>
      <c r="E43" s="10">
        <v>3</v>
      </c>
      <c r="F43" s="27" t="s">
        <v>171</v>
      </c>
      <c r="G43" s="44">
        <v>41944</v>
      </c>
      <c r="H43" s="44">
        <v>41973</v>
      </c>
      <c r="I43" s="38">
        <f>(H43-G43)/7</f>
        <v>4.1428571428571432</v>
      </c>
      <c r="J43" s="93">
        <v>1</v>
      </c>
      <c r="K43" s="92" t="s">
        <v>172</v>
      </c>
      <c r="L43" s="122"/>
      <c r="M43" s="49" t="s">
        <v>295</v>
      </c>
      <c r="N43" s="92" t="s">
        <v>170</v>
      </c>
      <c r="O43" s="33" t="s">
        <v>173</v>
      </c>
      <c r="P43" s="78" t="s">
        <v>305</v>
      </c>
      <c r="Q43" s="17" t="s">
        <v>341</v>
      </c>
      <c r="R43" s="34"/>
      <c r="S43" s="35"/>
      <c r="T43" s="35"/>
    </row>
    <row r="44" spans="1:20" ht="70.5" customHeight="1" x14ac:dyDescent="0.25">
      <c r="A44" s="108">
        <v>8</v>
      </c>
      <c r="B44" s="111" t="s">
        <v>174</v>
      </c>
      <c r="C44" s="114" t="s">
        <v>175</v>
      </c>
      <c r="D44" s="117" t="s">
        <v>176</v>
      </c>
      <c r="E44" s="10">
        <v>1</v>
      </c>
      <c r="F44" s="27" t="s">
        <v>177</v>
      </c>
      <c r="G44" s="53">
        <v>41913</v>
      </c>
      <c r="H44" s="53">
        <v>42003</v>
      </c>
      <c r="I44" s="31">
        <f t="shared" ref="I44:I63" si="1">(H44-G44)/7</f>
        <v>12.857142857142858</v>
      </c>
      <c r="J44" s="55">
        <v>1</v>
      </c>
      <c r="K44" s="93" t="s">
        <v>178</v>
      </c>
      <c r="L44" s="120">
        <f>(J44+J45+J46+J47)/4</f>
        <v>0.375</v>
      </c>
      <c r="M44" s="14" t="s">
        <v>296</v>
      </c>
      <c r="N44" s="92" t="s">
        <v>170</v>
      </c>
      <c r="O44" s="93" t="s">
        <v>179</v>
      </c>
      <c r="P44" s="78" t="s">
        <v>305</v>
      </c>
      <c r="Q44" s="17" t="s">
        <v>342</v>
      </c>
      <c r="R44" s="34"/>
      <c r="S44" s="35"/>
      <c r="T44" s="35"/>
    </row>
    <row r="45" spans="1:20" ht="72" customHeight="1" x14ac:dyDescent="0.25">
      <c r="A45" s="109"/>
      <c r="B45" s="112"/>
      <c r="C45" s="115"/>
      <c r="D45" s="118"/>
      <c r="E45" s="10">
        <v>2</v>
      </c>
      <c r="F45" s="27" t="s">
        <v>180</v>
      </c>
      <c r="G45" s="53">
        <v>41852</v>
      </c>
      <c r="H45" s="53">
        <v>41973</v>
      </c>
      <c r="I45" s="31">
        <f t="shared" si="1"/>
        <v>17.285714285714285</v>
      </c>
      <c r="J45" s="55">
        <v>0.5</v>
      </c>
      <c r="K45" s="93" t="s">
        <v>181</v>
      </c>
      <c r="L45" s="121"/>
      <c r="M45" s="14" t="s">
        <v>182</v>
      </c>
      <c r="N45" s="92" t="s">
        <v>145</v>
      </c>
      <c r="O45" s="51" t="s">
        <v>183</v>
      </c>
      <c r="P45" s="87" t="s">
        <v>382</v>
      </c>
      <c r="Q45" s="17" t="s">
        <v>343</v>
      </c>
      <c r="R45" s="34"/>
      <c r="S45" s="35"/>
      <c r="T45" s="35"/>
    </row>
    <row r="46" spans="1:20" ht="41.25" customHeight="1" x14ac:dyDescent="0.25">
      <c r="A46" s="109"/>
      <c r="B46" s="112"/>
      <c r="C46" s="115"/>
      <c r="D46" s="118"/>
      <c r="E46" s="10">
        <v>3</v>
      </c>
      <c r="F46" s="27" t="s">
        <v>184</v>
      </c>
      <c r="G46" s="53">
        <v>41973</v>
      </c>
      <c r="H46" s="53">
        <v>42003</v>
      </c>
      <c r="I46" s="31">
        <f t="shared" si="1"/>
        <v>4.2857142857142856</v>
      </c>
      <c r="J46" s="56">
        <v>0</v>
      </c>
      <c r="K46" s="93" t="s">
        <v>185</v>
      </c>
      <c r="L46" s="121"/>
      <c r="M46" s="54" t="s">
        <v>186</v>
      </c>
      <c r="N46" s="92" t="s">
        <v>170</v>
      </c>
      <c r="O46" s="93" t="s">
        <v>185</v>
      </c>
      <c r="P46" s="80" t="s">
        <v>365</v>
      </c>
      <c r="Q46" s="17" t="s">
        <v>344</v>
      </c>
      <c r="R46" s="34"/>
      <c r="S46" s="35"/>
      <c r="T46" s="35"/>
    </row>
    <row r="47" spans="1:20" ht="39.75" customHeight="1" x14ac:dyDescent="0.25">
      <c r="A47" s="110"/>
      <c r="B47" s="113"/>
      <c r="C47" s="116"/>
      <c r="D47" s="119"/>
      <c r="E47" s="10">
        <v>4</v>
      </c>
      <c r="F47" s="27" t="s">
        <v>187</v>
      </c>
      <c r="G47" s="53">
        <v>42006</v>
      </c>
      <c r="H47" s="53">
        <v>42093</v>
      </c>
      <c r="I47" s="31">
        <f t="shared" si="1"/>
        <v>12.428571428571429</v>
      </c>
      <c r="J47" s="56">
        <v>0</v>
      </c>
      <c r="K47" s="93" t="s">
        <v>185</v>
      </c>
      <c r="L47" s="122"/>
      <c r="M47" s="57" t="s">
        <v>188</v>
      </c>
      <c r="N47" s="92" t="s">
        <v>170</v>
      </c>
      <c r="O47" s="93" t="s">
        <v>185</v>
      </c>
      <c r="P47" s="79" t="s">
        <v>189</v>
      </c>
      <c r="Q47" s="17" t="s">
        <v>345</v>
      </c>
      <c r="R47" s="34"/>
      <c r="S47" s="35"/>
      <c r="T47" s="35"/>
    </row>
    <row r="48" spans="1:20" ht="87" customHeight="1" x14ac:dyDescent="0.25">
      <c r="A48" s="96">
        <v>9</v>
      </c>
      <c r="B48" s="111" t="s">
        <v>190</v>
      </c>
      <c r="C48" s="100" t="s">
        <v>191</v>
      </c>
      <c r="D48" s="101" t="s">
        <v>192</v>
      </c>
      <c r="E48" s="10">
        <v>1</v>
      </c>
      <c r="F48" s="29" t="s">
        <v>193</v>
      </c>
      <c r="G48" s="45">
        <v>42006</v>
      </c>
      <c r="H48" s="45">
        <v>42368</v>
      </c>
      <c r="I48" s="38">
        <f t="shared" si="1"/>
        <v>51.714285714285715</v>
      </c>
      <c r="J48" s="93">
        <v>0.9</v>
      </c>
      <c r="K48" s="92" t="s">
        <v>41</v>
      </c>
      <c r="L48" s="123">
        <f>(J48+J49+J50+J51+J52+J53+J54+J55+++J56+J57)/10</f>
        <v>0.3</v>
      </c>
      <c r="M48" s="29" t="s">
        <v>194</v>
      </c>
      <c r="N48" s="92" t="s">
        <v>170</v>
      </c>
      <c r="O48" s="16" t="s">
        <v>44</v>
      </c>
      <c r="P48" s="79" t="s">
        <v>383</v>
      </c>
      <c r="Q48" s="17" t="s">
        <v>346</v>
      </c>
      <c r="R48" s="34"/>
      <c r="S48" s="35"/>
      <c r="T48" s="35"/>
    </row>
    <row r="49" spans="1:20" ht="133.5" customHeight="1" x14ac:dyDescent="0.25">
      <c r="A49" s="96"/>
      <c r="B49" s="112"/>
      <c r="C49" s="100"/>
      <c r="D49" s="102"/>
      <c r="E49" s="10">
        <v>2</v>
      </c>
      <c r="F49" s="29" t="s">
        <v>195</v>
      </c>
      <c r="G49" s="45">
        <v>42006</v>
      </c>
      <c r="H49" s="45">
        <v>42093</v>
      </c>
      <c r="I49" s="38">
        <f t="shared" si="1"/>
        <v>12.428571428571429</v>
      </c>
      <c r="J49" s="93">
        <v>0.2</v>
      </c>
      <c r="K49" s="92" t="s">
        <v>196</v>
      </c>
      <c r="L49" s="123"/>
      <c r="M49" s="43" t="s">
        <v>197</v>
      </c>
      <c r="N49" s="15" t="s">
        <v>198</v>
      </c>
      <c r="O49" s="51" t="s">
        <v>199</v>
      </c>
      <c r="P49" s="79" t="s">
        <v>273</v>
      </c>
      <c r="Q49" s="17" t="s">
        <v>347</v>
      </c>
      <c r="R49" s="34"/>
      <c r="S49" s="35"/>
      <c r="T49" s="35"/>
    </row>
    <row r="50" spans="1:20" ht="48.75" customHeight="1" x14ac:dyDescent="0.25">
      <c r="A50" s="96"/>
      <c r="B50" s="112"/>
      <c r="C50" s="100"/>
      <c r="D50" s="102"/>
      <c r="E50" s="10">
        <v>3</v>
      </c>
      <c r="F50" s="29" t="s">
        <v>200</v>
      </c>
      <c r="G50" s="45">
        <v>42006</v>
      </c>
      <c r="H50" s="45">
        <v>42185</v>
      </c>
      <c r="I50" s="38">
        <f t="shared" si="1"/>
        <v>25.571428571428573</v>
      </c>
      <c r="J50" s="93">
        <v>1</v>
      </c>
      <c r="K50" s="93" t="s">
        <v>86</v>
      </c>
      <c r="L50" s="123"/>
      <c r="M50" s="43" t="s">
        <v>201</v>
      </c>
      <c r="N50" s="15" t="s">
        <v>198</v>
      </c>
      <c r="O50" s="51" t="s">
        <v>202</v>
      </c>
      <c r="P50" s="88" t="s">
        <v>305</v>
      </c>
      <c r="Q50" s="17" t="s">
        <v>348</v>
      </c>
      <c r="R50" s="34"/>
      <c r="S50" s="35"/>
      <c r="T50" s="35"/>
    </row>
    <row r="51" spans="1:20" ht="44.25" customHeight="1" x14ac:dyDescent="0.25">
      <c r="A51" s="96"/>
      <c r="B51" s="112"/>
      <c r="C51" s="100"/>
      <c r="D51" s="102"/>
      <c r="E51" s="10">
        <v>4</v>
      </c>
      <c r="F51" s="29" t="s">
        <v>203</v>
      </c>
      <c r="G51" s="45">
        <v>42006</v>
      </c>
      <c r="H51" s="45">
        <v>42185</v>
      </c>
      <c r="I51" s="38">
        <f t="shared" si="1"/>
        <v>25.571428571428573</v>
      </c>
      <c r="J51" s="93">
        <v>0.9</v>
      </c>
      <c r="K51" s="92" t="s">
        <v>159</v>
      </c>
      <c r="L51" s="123"/>
      <c r="M51" s="27" t="s">
        <v>297</v>
      </c>
      <c r="N51" s="15" t="s">
        <v>198</v>
      </c>
      <c r="O51" s="51" t="s">
        <v>204</v>
      </c>
      <c r="P51" s="79" t="s">
        <v>384</v>
      </c>
      <c r="Q51" s="17" t="s">
        <v>349</v>
      </c>
      <c r="R51" s="34"/>
      <c r="S51" s="35"/>
      <c r="T51" s="35"/>
    </row>
    <row r="52" spans="1:20" ht="125.25" customHeight="1" x14ac:dyDescent="0.25">
      <c r="A52" s="96"/>
      <c r="B52" s="112"/>
      <c r="C52" s="100"/>
      <c r="D52" s="102"/>
      <c r="E52" s="10">
        <v>5</v>
      </c>
      <c r="F52" s="29" t="s">
        <v>205</v>
      </c>
      <c r="G52" s="45">
        <v>42006</v>
      </c>
      <c r="H52" s="45">
        <v>42551</v>
      </c>
      <c r="I52" s="38">
        <f t="shared" si="1"/>
        <v>77.857142857142861</v>
      </c>
      <c r="J52" s="93">
        <v>0</v>
      </c>
      <c r="K52" s="92" t="s">
        <v>206</v>
      </c>
      <c r="L52" s="123"/>
      <c r="M52" s="29" t="s">
        <v>207</v>
      </c>
      <c r="N52" s="15" t="s">
        <v>198</v>
      </c>
      <c r="O52" s="92" t="s">
        <v>206</v>
      </c>
      <c r="P52" s="79" t="s">
        <v>306</v>
      </c>
      <c r="Q52" s="17" t="s">
        <v>350</v>
      </c>
      <c r="R52" s="34"/>
      <c r="S52" s="35"/>
      <c r="T52" s="35"/>
    </row>
    <row r="53" spans="1:20" ht="102.75" customHeight="1" x14ac:dyDescent="0.25">
      <c r="A53" s="96"/>
      <c r="B53" s="112"/>
      <c r="C53" s="100"/>
      <c r="D53" s="102"/>
      <c r="E53" s="10">
        <v>6</v>
      </c>
      <c r="F53" s="29" t="s">
        <v>208</v>
      </c>
      <c r="G53" s="45">
        <v>42006</v>
      </c>
      <c r="H53" s="45">
        <v>42368</v>
      </c>
      <c r="I53" s="38">
        <f t="shared" si="1"/>
        <v>51.714285714285715</v>
      </c>
      <c r="J53" s="93">
        <v>0</v>
      </c>
      <c r="K53" s="92" t="s">
        <v>209</v>
      </c>
      <c r="L53" s="123"/>
      <c r="M53" s="20" t="s">
        <v>210</v>
      </c>
      <c r="N53" s="15" t="s">
        <v>198</v>
      </c>
      <c r="O53" s="92" t="s">
        <v>209</v>
      </c>
      <c r="P53" s="80" t="s">
        <v>306</v>
      </c>
      <c r="Q53" s="17" t="s">
        <v>351</v>
      </c>
      <c r="R53" s="34"/>
      <c r="S53" s="35"/>
      <c r="T53" s="35"/>
    </row>
    <row r="54" spans="1:20" ht="93.75" customHeight="1" x14ac:dyDescent="0.25">
      <c r="A54" s="96"/>
      <c r="B54" s="112"/>
      <c r="C54" s="100"/>
      <c r="D54" s="102"/>
      <c r="E54" s="10">
        <v>7</v>
      </c>
      <c r="F54" s="29" t="s">
        <v>211</v>
      </c>
      <c r="G54" s="45">
        <v>42551</v>
      </c>
      <c r="H54" s="45">
        <v>42734</v>
      </c>
      <c r="I54" s="38">
        <f t="shared" si="1"/>
        <v>26.142857142857142</v>
      </c>
      <c r="J54" s="93">
        <v>0</v>
      </c>
      <c r="K54" s="92" t="s">
        <v>212</v>
      </c>
      <c r="L54" s="123"/>
      <c r="M54" s="20" t="s">
        <v>298</v>
      </c>
      <c r="N54" s="15" t="s">
        <v>43</v>
      </c>
      <c r="O54" s="92" t="s">
        <v>212</v>
      </c>
      <c r="P54" s="79" t="s">
        <v>306</v>
      </c>
      <c r="Q54" s="17" t="s">
        <v>352</v>
      </c>
      <c r="R54" s="34"/>
      <c r="S54" s="35"/>
      <c r="T54" s="35"/>
    </row>
    <row r="55" spans="1:20" ht="76.5" x14ac:dyDescent="0.25">
      <c r="A55" s="96"/>
      <c r="B55" s="112"/>
      <c r="C55" s="100"/>
      <c r="D55" s="102"/>
      <c r="E55" s="10">
        <v>8</v>
      </c>
      <c r="F55" s="29" t="s">
        <v>213</v>
      </c>
      <c r="G55" s="45">
        <v>42737</v>
      </c>
      <c r="H55" s="45">
        <v>42824</v>
      </c>
      <c r="I55" s="38">
        <f t="shared" si="1"/>
        <v>12.428571428571429</v>
      </c>
      <c r="J55" s="93">
        <v>0</v>
      </c>
      <c r="K55" s="92" t="s">
        <v>214</v>
      </c>
      <c r="L55" s="123"/>
      <c r="M55" s="20" t="s">
        <v>299</v>
      </c>
      <c r="N55" s="15" t="s">
        <v>198</v>
      </c>
      <c r="O55" s="92" t="s">
        <v>214</v>
      </c>
      <c r="P55" s="79" t="s">
        <v>273</v>
      </c>
      <c r="Q55" s="17" t="s">
        <v>353</v>
      </c>
      <c r="R55" s="34"/>
      <c r="S55" s="35"/>
      <c r="T55" s="35"/>
    </row>
    <row r="56" spans="1:20" ht="89.25" x14ac:dyDescent="0.25">
      <c r="A56" s="96"/>
      <c r="B56" s="112"/>
      <c r="C56" s="100"/>
      <c r="D56" s="102"/>
      <c r="E56" s="10">
        <v>9</v>
      </c>
      <c r="F56" s="29" t="s">
        <v>215</v>
      </c>
      <c r="G56" s="45">
        <v>42856</v>
      </c>
      <c r="H56" s="45">
        <v>43646</v>
      </c>
      <c r="I56" s="38">
        <f t="shared" si="1"/>
        <v>112.85714285714286</v>
      </c>
      <c r="J56" s="93">
        <v>0</v>
      </c>
      <c r="K56" s="92" t="s">
        <v>216</v>
      </c>
      <c r="L56" s="123"/>
      <c r="M56" s="20" t="s">
        <v>300</v>
      </c>
      <c r="N56" s="15" t="s">
        <v>198</v>
      </c>
      <c r="O56" s="92" t="s">
        <v>217</v>
      </c>
      <c r="P56" s="79" t="s">
        <v>306</v>
      </c>
      <c r="Q56" s="17" t="s">
        <v>354</v>
      </c>
      <c r="R56" s="34"/>
      <c r="S56" s="35"/>
      <c r="T56" s="35"/>
    </row>
    <row r="57" spans="1:20" ht="111" customHeight="1" x14ac:dyDescent="0.25">
      <c r="A57" s="96"/>
      <c r="B57" s="113"/>
      <c r="C57" s="100"/>
      <c r="D57" s="103"/>
      <c r="E57" s="10">
        <v>10</v>
      </c>
      <c r="F57" s="29" t="s">
        <v>218</v>
      </c>
      <c r="G57" s="45">
        <v>42946</v>
      </c>
      <c r="H57" s="45">
        <v>43646</v>
      </c>
      <c r="I57" s="38">
        <f t="shared" si="1"/>
        <v>100</v>
      </c>
      <c r="J57" s="93">
        <v>0</v>
      </c>
      <c r="K57" s="92" t="s">
        <v>219</v>
      </c>
      <c r="L57" s="123"/>
      <c r="M57" s="20" t="s">
        <v>301</v>
      </c>
      <c r="N57" s="15" t="s">
        <v>198</v>
      </c>
      <c r="O57" s="92" t="s">
        <v>219</v>
      </c>
      <c r="P57" s="79" t="s">
        <v>306</v>
      </c>
      <c r="Q57" s="17" t="s">
        <v>355</v>
      </c>
      <c r="R57" s="34"/>
      <c r="S57" s="35"/>
      <c r="T57" s="35"/>
    </row>
    <row r="58" spans="1:20" ht="117" customHeight="1" x14ac:dyDescent="0.25">
      <c r="A58" s="96">
        <v>10</v>
      </c>
      <c r="B58" s="97" t="s">
        <v>220</v>
      </c>
      <c r="C58" s="100" t="s">
        <v>221</v>
      </c>
      <c r="D58" s="101" t="s">
        <v>222</v>
      </c>
      <c r="E58" s="10">
        <v>1</v>
      </c>
      <c r="F58" s="29" t="s">
        <v>223</v>
      </c>
      <c r="G58" s="44">
        <v>41852</v>
      </c>
      <c r="H58" s="44">
        <v>41942</v>
      </c>
      <c r="I58" s="38">
        <f t="shared" si="1"/>
        <v>12.857142857142858</v>
      </c>
      <c r="J58" s="92">
        <v>1</v>
      </c>
      <c r="K58" s="92" t="s">
        <v>224</v>
      </c>
      <c r="L58" s="104">
        <f>(J58+J59+J60+J61+J62+J63)/6</f>
        <v>0.86666666666666659</v>
      </c>
      <c r="M58" s="20" t="s">
        <v>225</v>
      </c>
      <c r="N58" s="15" t="s">
        <v>226</v>
      </c>
      <c r="O58" s="92" t="s">
        <v>227</v>
      </c>
      <c r="P58" s="88" t="s">
        <v>305</v>
      </c>
      <c r="Q58" s="17" t="s">
        <v>356</v>
      </c>
      <c r="R58" s="18"/>
      <c r="S58" s="19"/>
      <c r="T58" s="19"/>
    </row>
    <row r="59" spans="1:20" ht="99.75" customHeight="1" x14ac:dyDescent="0.25">
      <c r="A59" s="96"/>
      <c r="B59" s="98"/>
      <c r="C59" s="100"/>
      <c r="D59" s="102"/>
      <c r="E59" s="10">
        <v>2</v>
      </c>
      <c r="F59" s="29" t="s">
        <v>228</v>
      </c>
      <c r="G59" s="44">
        <v>41852</v>
      </c>
      <c r="H59" s="44">
        <v>42003</v>
      </c>
      <c r="I59" s="38">
        <f t="shared" si="1"/>
        <v>21.571428571428573</v>
      </c>
      <c r="J59" s="92">
        <v>1</v>
      </c>
      <c r="K59" s="92" t="s">
        <v>229</v>
      </c>
      <c r="L59" s="105"/>
      <c r="M59" s="29" t="s">
        <v>302</v>
      </c>
      <c r="N59" s="15" t="s">
        <v>226</v>
      </c>
      <c r="O59" s="92" t="s">
        <v>227</v>
      </c>
      <c r="P59" s="88" t="s">
        <v>305</v>
      </c>
      <c r="Q59" s="17" t="s">
        <v>357</v>
      </c>
      <c r="R59" s="18"/>
      <c r="S59" s="19"/>
      <c r="T59" s="19"/>
    </row>
    <row r="60" spans="1:20" ht="67.5" customHeight="1" x14ac:dyDescent="0.25">
      <c r="A60" s="96"/>
      <c r="B60" s="98"/>
      <c r="C60" s="100"/>
      <c r="D60" s="102"/>
      <c r="E60" s="10">
        <v>3</v>
      </c>
      <c r="F60" s="29" t="s">
        <v>230</v>
      </c>
      <c r="G60" s="45">
        <v>41973</v>
      </c>
      <c r="H60" s="45">
        <v>42368</v>
      </c>
      <c r="I60" s="38">
        <f t="shared" si="1"/>
        <v>56.428571428571431</v>
      </c>
      <c r="J60" s="92">
        <v>1</v>
      </c>
      <c r="K60" s="92" t="s">
        <v>231</v>
      </c>
      <c r="L60" s="105"/>
      <c r="M60" s="39" t="s">
        <v>232</v>
      </c>
      <c r="N60" s="15" t="s">
        <v>43</v>
      </c>
      <c r="O60" s="92" t="s">
        <v>233</v>
      </c>
      <c r="P60" s="89" t="s">
        <v>274</v>
      </c>
      <c r="Q60" s="17" t="s">
        <v>358</v>
      </c>
      <c r="R60" s="18"/>
      <c r="S60" s="19"/>
      <c r="T60" s="19"/>
    </row>
    <row r="61" spans="1:20" ht="74.25" customHeight="1" x14ac:dyDescent="0.25">
      <c r="A61" s="96"/>
      <c r="B61" s="98"/>
      <c r="C61" s="100"/>
      <c r="D61" s="102"/>
      <c r="E61" s="10">
        <v>4</v>
      </c>
      <c r="F61" s="29" t="s">
        <v>234</v>
      </c>
      <c r="G61" s="45">
        <v>41852</v>
      </c>
      <c r="H61" s="45">
        <v>42368</v>
      </c>
      <c r="I61" s="38">
        <f>(H61-G61)/7</f>
        <v>73.714285714285708</v>
      </c>
      <c r="J61" s="93">
        <v>0.8</v>
      </c>
      <c r="K61" s="92" t="s">
        <v>235</v>
      </c>
      <c r="L61" s="105"/>
      <c r="M61" s="27" t="s">
        <v>303</v>
      </c>
      <c r="N61" s="15" t="s">
        <v>43</v>
      </c>
      <c r="O61" s="92" t="s">
        <v>236</v>
      </c>
      <c r="P61" s="79" t="s">
        <v>385</v>
      </c>
      <c r="Q61" s="17" t="s">
        <v>359</v>
      </c>
      <c r="R61" s="18"/>
      <c r="S61" s="19"/>
      <c r="T61" s="19"/>
    </row>
    <row r="62" spans="1:20" ht="96.75" customHeight="1" x14ac:dyDescent="0.25">
      <c r="A62" s="96"/>
      <c r="B62" s="98"/>
      <c r="C62" s="100"/>
      <c r="D62" s="102"/>
      <c r="E62" s="10">
        <v>5</v>
      </c>
      <c r="F62" s="29" t="s">
        <v>237</v>
      </c>
      <c r="G62" s="45">
        <v>41700</v>
      </c>
      <c r="H62" s="45">
        <v>42368</v>
      </c>
      <c r="I62" s="38">
        <f t="shared" si="1"/>
        <v>95.428571428571431</v>
      </c>
      <c r="J62" s="93">
        <v>0.8</v>
      </c>
      <c r="K62" s="92" t="s">
        <v>238</v>
      </c>
      <c r="L62" s="105"/>
      <c r="M62" s="39" t="s">
        <v>304</v>
      </c>
      <c r="N62" s="15" t="s">
        <v>43</v>
      </c>
      <c r="O62" s="92" t="s">
        <v>239</v>
      </c>
      <c r="P62" s="90" t="s">
        <v>275</v>
      </c>
      <c r="Q62" s="17" t="s">
        <v>360</v>
      </c>
      <c r="R62" s="18"/>
      <c r="S62" s="19"/>
      <c r="T62" s="19"/>
    </row>
    <row r="63" spans="1:20" ht="53.25" customHeight="1" x14ac:dyDescent="0.25">
      <c r="A63" s="96"/>
      <c r="B63" s="99"/>
      <c r="C63" s="100"/>
      <c r="D63" s="103"/>
      <c r="E63" s="10">
        <v>6</v>
      </c>
      <c r="F63" s="29" t="s">
        <v>240</v>
      </c>
      <c r="G63" s="45">
        <v>42006</v>
      </c>
      <c r="H63" s="45">
        <v>42093</v>
      </c>
      <c r="I63" s="38">
        <f t="shared" si="1"/>
        <v>12.428571428571429</v>
      </c>
      <c r="J63" s="93">
        <v>0.6</v>
      </c>
      <c r="K63" s="92" t="s">
        <v>241</v>
      </c>
      <c r="L63" s="106"/>
      <c r="M63" s="39" t="s">
        <v>242</v>
      </c>
      <c r="N63" s="15" t="s">
        <v>43</v>
      </c>
      <c r="O63" s="92" t="s">
        <v>243</v>
      </c>
      <c r="P63" s="79" t="s">
        <v>386</v>
      </c>
      <c r="Q63" s="17" t="s">
        <v>361</v>
      </c>
      <c r="R63" s="18"/>
      <c r="S63" s="19"/>
      <c r="T63" s="19"/>
    </row>
    <row r="64" spans="1:20" ht="18.75" customHeight="1" x14ac:dyDescent="0.25">
      <c r="A64" s="58"/>
      <c r="B64" s="59"/>
      <c r="C64" s="60"/>
      <c r="D64" s="59"/>
      <c r="E64" s="58"/>
      <c r="F64" s="59"/>
      <c r="G64" s="61"/>
      <c r="H64" s="61"/>
      <c r="I64" s="62"/>
      <c r="J64" s="63"/>
      <c r="K64" s="59"/>
      <c r="L64" s="64"/>
      <c r="M64" s="65"/>
      <c r="N64" s="66"/>
      <c r="O64" s="66"/>
      <c r="P64" s="59"/>
      <c r="Q64" s="59"/>
      <c r="R64" s="59"/>
      <c r="S64" s="59"/>
      <c r="T64" s="59"/>
    </row>
    <row r="65" spans="1:20" ht="30" customHeight="1" x14ac:dyDescent="0.25">
      <c r="A65" s="107" t="s">
        <v>244</v>
      </c>
      <c r="B65" s="107"/>
      <c r="C65" s="107"/>
      <c r="D65" s="107"/>
      <c r="E65" s="67" t="s">
        <v>245</v>
      </c>
      <c r="F65" s="68">
        <f>L9</f>
        <v>0.625</v>
      </c>
      <c r="G65" s="69"/>
      <c r="H65" s="69"/>
      <c r="I65" s="69"/>
      <c r="J65" s="69"/>
      <c r="K65" s="69"/>
      <c r="L65" s="69"/>
      <c r="M65" s="69"/>
      <c r="N65" s="70"/>
      <c r="O65" s="70"/>
      <c r="P65" s="69"/>
      <c r="Q65" s="69"/>
      <c r="R65" s="71"/>
      <c r="S65" s="71"/>
      <c r="T65" s="71"/>
    </row>
    <row r="66" spans="1:20" x14ac:dyDescent="0.25">
      <c r="A66" s="72"/>
      <c r="B66" s="72"/>
      <c r="C66" s="73"/>
      <c r="D66" s="73"/>
      <c r="E66" s="67" t="s">
        <v>246</v>
      </c>
      <c r="F66" s="68">
        <f>L13</f>
        <v>0.79999999999999993</v>
      </c>
      <c r="G66" s="69"/>
      <c r="H66" s="69"/>
      <c r="I66" s="69"/>
      <c r="J66" s="69"/>
      <c r="K66" s="69"/>
      <c r="L66" s="69"/>
      <c r="M66" s="69"/>
      <c r="N66" s="70"/>
      <c r="O66" s="70"/>
      <c r="P66" s="69"/>
      <c r="Q66" s="69"/>
      <c r="R66" s="71"/>
      <c r="S66" s="71"/>
      <c r="T66" s="71"/>
    </row>
    <row r="67" spans="1:20" x14ac:dyDescent="0.25">
      <c r="A67" s="72"/>
      <c r="B67" s="72"/>
      <c r="C67" s="73"/>
      <c r="D67" s="73"/>
      <c r="E67" s="67" t="s">
        <v>247</v>
      </c>
      <c r="F67" s="68">
        <f>L19</f>
        <v>0.6</v>
      </c>
      <c r="G67" s="69"/>
      <c r="H67" s="69"/>
      <c r="I67" s="69"/>
      <c r="J67" s="69"/>
      <c r="K67" s="69"/>
      <c r="L67" s="69"/>
      <c r="M67" s="69"/>
      <c r="N67" s="70"/>
      <c r="O67" s="70"/>
      <c r="P67" s="69"/>
      <c r="Q67" s="69"/>
      <c r="R67" s="71"/>
      <c r="S67" s="71"/>
      <c r="T67" s="71"/>
    </row>
    <row r="68" spans="1:20" x14ac:dyDescent="0.25">
      <c r="A68" s="72"/>
      <c r="B68" s="72"/>
      <c r="C68" s="73"/>
      <c r="D68" s="73"/>
      <c r="E68" s="67" t="s">
        <v>248</v>
      </c>
      <c r="F68" s="68">
        <f>L24</f>
        <v>0.6</v>
      </c>
      <c r="G68" s="69"/>
      <c r="H68" s="69"/>
      <c r="I68" s="69"/>
      <c r="J68" s="69"/>
      <c r="K68" s="69"/>
      <c r="L68" s="69"/>
      <c r="M68" s="69"/>
      <c r="N68" s="70"/>
      <c r="O68" s="70"/>
      <c r="P68" s="69"/>
      <c r="Q68" s="69"/>
      <c r="R68" s="71"/>
      <c r="S68" s="71"/>
      <c r="T68" s="71"/>
    </row>
    <row r="69" spans="1:20" x14ac:dyDescent="0.25">
      <c r="A69" s="72"/>
      <c r="B69" s="72"/>
      <c r="C69" s="73"/>
      <c r="D69" s="73"/>
      <c r="E69" s="67" t="s">
        <v>249</v>
      </c>
      <c r="F69" s="68">
        <f>L29</f>
        <v>1</v>
      </c>
      <c r="G69" s="69"/>
      <c r="H69" s="69"/>
      <c r="I69" s="69"/>
      <c r="J69" s="69"/>
      <c r="K69" s="69"/>
      <c r="L69" s="69"/>
      <c r="M69" s="69"/>
      <c r="N69" s="70"/>
      <c r="O69" s="70"/>
      <c r="P69" s="69"/>
      <c r="Q69" s="69"/>
      <c r="R69" s="71"/>
      <c r="S69" s="71"/>
      <c r="T69" s="71"/>
    </row>
    <row r="70" spans="1:20" x14ac:dyDescent="0.25">
      <c r="A70" s="72"/>
      <c r="B70" s="72"/>
      <c r="C70" s="73"/>
      <c r="D70" s="73"/>
      <c r="E70" s="67" t="s">
        <v>250</v>
      </c>
      <c r="F70" s="68">
        <f>L33</f>
        <v>0.41750000000000004</v>
      </c>
      <c r="G70" s="69"/>
      <c r="H70" s="69"/>
      <c r="I70" s="69"/>
      <c r="J70" s="69"/>
      <c r="K70" s="69"/>
      <c r="L70" s="69"/>
      <c r="M70" s="69"/>
      <c r="N70" s="70"/>
      <c r="O70" s="70"/>
      <c r="P70" s="69"/>
      <c r="Q70" s="69"/>
      <c r="R70" s="71"/>
      <c r="S70" s="71"/>
      <c r="T70" s="71"/>
    </row>
    <row r="71" spans="1:20" x14ac:dyDescent="0.25">
      <c r="A71" s="72"/>
      <c r="B71" s="72"/>
      <c r="C71" s="73"/>
      <c r="D71" s="73"/>
      <c r="E71" s="67" t="s">
        <v>251</v>
      </c>
      <c r="F71" s="68">
        <f>L41</f>
        <v>1</v>
      </c>
      <c r="G71" s="69"/>
      <c r="H71" s="69"/>
      <c r="I71" s="69"/>
      <c r="J71" s="69"/>
      <c r="K71" s="69"/>
      <c r="L71" s="69"/>
      <c r="M71" s="69"/>
      <c r="N71" s="70"/>
      <c r="O71" s="70"/>
      <c r="P71" s="69"/>
      <c r="Q71" s="69"/>
      <c r="R71" s="71"/>
      <c r="S71" s="71"/>
      <c r="T71" s="71"/>
    </row>
    <row r="72" spans="1:20" x14ac:dyDescent="0.25">
      <c r="A72" s="72"/>
      <c r="B72" s="72"/>
      <c r="C72" s="73"/>
      <c r="D72" s="73"/>
      <c r="E72" s="67" t="s">
        <v>252</v>
      </c>
      <c r="F72" s="68">
        <f>L44</f>
        <v>0.375</v>
      </c>
      <c r="G72" s="69"/>
      <c r="H72" s="69"/>
      <c r="I72" s="69"/>
      <c r="J72" s="69"/>
      <c r="K72" s="69"/>
      <c r="L72" s="69"/>
      <c r="M72" s="69"/>
      <c r="N72" s="70"/>
      <c r="O72" s="70"/>
      <c r="P72" s="69"/>
      <c r="Q72" s="69"/>
      <c r="R72" s="71"/>
      <c r="S72" s="71"/>
      <c r="T72" s="71"/>
    </row>
    <row r="73" spans="1:20" x14ac:dyDescent="0.25">
      <c r="A73" s="72"/>
      <c r="B73" s="72"/>
      <c r="C73" s="73"/>
      <c r="D73" s="73"/>
      <c r="E73" s="67" t="s">
        <v>253</v>
      </c>
      <c r="F73" s="68">
        <f>L48</f>
        <v>0.3</v>
      </c>
      <c r="G73" s="69"/>
      <c r="H73" s="69"/>
      <c r="I73" s="69"/>
      <c r="J73" s="69"/>
      <c r="K73" s="69"/>
      <c r="L73" s="69"/>
      <c r="M73" s="69"/>
      <c r="N73" s="70"/>
      <c r="O73" s="70"/>
      <c r="P73" s="69"/>
      <c r="Q73" s="69"/>
      <c r="R73" s="71"/>
      <c r="S73" s="71"/>
      <c r="T73" s="71"/>
    </row>
    <row r="74" spans="1:20" x14ac:dyDescent="0.25">
      <c r="A74" s="72"/>
      <c r="B74" s="72"/>
      <c r="C74" s="73"/>
      <c r="D74" s="73"/>
      <c r="E74" s="67" t="s">
        <v>254</v>
      </c>
      <c r="F74" s="68">
        <f>L58</f>
        <v>0.86666666666666659</v>
      </c>
      <c r="G74" s="69"/>
      <c r="H74" s="69"/>
      <c r="I74" s="69"/>
      <c r="J74" s="69"/>
      <c r="K74" s="69"/>
      <c r="L74" s="69"/>
      <c r="M74" s="69"/>
      <c r="N74" s="70"/>
      <c r="O74" s="70"/>
      <c r="P74" s="69"/>
      <c r="Q74" s="69"/>
      <c r="R74" s="71"/>
      <c r="S74" s="71"/>
      <c r="T74" s="71"/>
    </row>
    <row r="75" spans="1:20" hidden="1" x14ac:dyDescent="0.25">
      <c r="A75" s="72"/>
      <c r="B75" s="72"/>
      <c r="C75" s="73"/>
      <c r="D75" s="73"/>
      <c r="E75" s="67" t="s">
        <v>255</v>
      </c>
      <c r="F75" s="68" t="e">
        <f>SUM(#REF!)</f>
        <v>#REF!</v>
      </c>
      <c r="G75" s="69"/>
      <c r="H75" s="69"/>
      <c r="I75" s="69"/>
      <c r="J75" s="69"/>
      <c r="K75" s="69"/>
      <c r="L75" s="69"/>
      <c r="M75" s="69"/>
      <c r="N75" s="70"/>
      <c r="O75" s="70"/>
      <c r="P75" s="69"/>
      <c r="Q75" s="69"/>
      <c r="R75" s="71"/>
      <c r="S75" s="71"/>
      <c r="T75" s="71"/>
    </row>
    <row r="76" spans="1:20" hidden="1" x14ac:dyDescent="0.25">
      <c r="A76" s="72"/>
      <c r="B76" s="72"/>
      <c r="C76" s="73"/>
      <c r="D76" s="73"/>
      <c r="E76" s="67" t="s">
        <v>256</v>
      </c>
      <c r="F76" s="68" t="e">
        <f>SUM(#REF!)</f>
        <v>#REF!</v>
      </c>
      <c r="G76" s="69"/>
      <c r="H76" s="69"/>
      <c r="I76" s="69"/>
      <c r="J76" s="69"/>
      <c r="K76" s="69"/>
      <c r="L76" s="69"/>
      <c r="M76" s="69"/>
      <c r="N76" s="70"/>
      <c r="O76" s="70"/>
      <c r="P76" s="69"/>
      <c r="Q76" s="69"/>
      <c r="R76" s="71"/>
      <c r="S76" s="71"/>
      <c r="T76" s="71"/>
    </row>
    <row r="77" spans="1:20" hidden="1" x14ac:dyDescent="0.25">
      <c r="A77" s="72"/>
      <c r="B77" s="72"/>
      <c r="C77" s="73"/>
      <c r="D77" s="73"/>
      <c r="E77" s="67" t="s">
        <v>257</v>
      </c>
      <c r="F77" s="68" t="e">
        <f>SUM(#REF!)</f>
        <v>#REF!</v>
      </c>
      <c r="G77" s="69"/>
      <c r="H77" s="69"/>
      <c r="I77" s="69"/>
      <c r="J77" s="69"/>
      <c r="K77" s="69"/>
      <c r="L77" s="69"/>
      <c r="M77" s="69"/>
      <c r="N77" s="70"/>
      <c r="O77" s="70"/>
      <c r="P77" s="69"/>
      <c r="Q77" s="69"/>
      <c r="R77" s="71"/>
      <c r="S77" s="71"/>
      <c r="T77" s="71"/>
    </row>
    <row r="78" spans="1:20" hidden="1" x14ac:dyDescent="0.25">
      <c r="A78" s="72"/>
      <c r="B78" s="72"/>
      <c r="C78" s="73"/>
      <c r="D78" s="73"/>
      <c r="E78" s="67" t="s">
        <v>258</v>
      </c>
      <c r="F78" s="68" t="e">
        <f>SUM(#REF!)</f>
        <v>#REF!</v>
      </c>
      <c r="G78" s="69"/>
      <c r="H78" s="69"/>
      <c r="I78" s="69"/>
      <c r="J78" s="69"/>
      <c r="K78" s="69"/>
      <c r="L78" s="69"/>
      <c r="M78" s="69"/>
      <c r="N78" s="70"/>
      <c r="O78" s="70"/>
      <c r="P78" s="69"/>
      <c r="Q78" s="69"/>
      <c r="R78" s="71"/>
      <c r="S78" s="71"/>
      <c r="T78" s="71"/>
    </row>
    <row r="79" spans="1:20" hidden="1" x14ac:dyDescent="0.25">
      <c r="A79" s="72"/>
      <c r="B79" s="72"/>
      <c r="C79" s="73"/>
      <c r="D79" s="73"/>
      <c r="E79" s="67" t="s">
        <v>259</v>
      </c>
      <c r="F79" s="68">
        <f t="shared" ref="F79" si="2">SUM(L58)</f>
        <v>0.86666666666666659</v>
      </c>
      <c r="G79" s="69"/>
      <c r="H79" s="69"/>
      <c r="I79" s="69"/>
      <c r="J79" s="69"/>
      <c r="K79" s="69"/>
      <c r="L79" s="69"/>
      <c r="M79" s="69"/>
      <c r="N79" s="70"/>
      <c r="O79" s="70"/>
      <c r="P79" s="69"/>
      <c r="Q79" s="69"/>
      <c r="R79" s="71"/>
      <c r="S79" s="71"/>
      <c r="T79" s="71"/>
    </row>
    <row r="80" spans="1:20" hidden="1" x14ac:dyDescent="0.25">
      <c r="A80" s="72"/>
      <c r="B80" s="72"/>
      <c r="C80" s="73"/>
      <c r="D80" s="73"/>
      <c r="E80" s="67" t="s">
        <v>260</v>
      </c>
      <c r="F80" s="68" t="e">
        <f>SUM(#REF!)</f>
        <v>#REF!</v>
      </c>
      <c r="G80" s="69"/>
      <c r="H80" s="69"/>
      <c r="I80" s="69"/>
      <c r="J80" s="69"/>
      <c r="K80" s="69"/>
      <c r="L80" s="69"/>
      <c r="M80" s="69"/>
      <c r="N80" s="70"/>
      <c r="O80" s="70"/>
      <c r="P80" s="69"/>
      <c r="Q80" s="69"/>
      <c r="R80" s="71"/>
      <c r="S80" s="71"/>
      <c r="T80" s="71"/>
    </row>
    <row r="81" spans="1:20" hidden="1" x14ac:dyDescent="0.25">
      <c r="A81" s="72"/>
      <c r="B81" s="72"/>
      <c r="C81" s="73"/>
      <c r="D81" s="73"/>
      <c r="E81" s="67" t="s">
        <v>261</v>
      </c>
      <c r="F81" s="68" t="e">
        <f>SUM(#REF!)</f>
        <v>#REF!</v>
      </c>
      <c r="G81" s="69"/>
      <c r="H81" s="69"/>
      <c r="I81" s="69"/>
      <c r="J81" s="69"/>
      <c r="K81" s="69"/>
      <c r="L81" s="69"/>
      <c r="M81" s="69"/>
      <c r="N81" s="70"/>
      <c r="O81" s="70"/>
      <c r="P81" s="69"/>
      <c r="Q81" s="69"/>
      <c r="R81" s="71"/>
      <c r="S81" s="71"/>
      <c r="T81" s="71"/>
    </row>
    <row r="82" spans="1:20" hidden="1" x14ac:dyDescent="0.25">
      <c r="A82" s="72"/>
      <c r="B82" s="72"/>
      <c r="C82" s="73"/>
      <c r="D82" s="73"/>
      <c r="E82" s="67" t="s">
        <v>262</v>
      </c>
      <c r="F82" s="68" t="e">
        <f>SUM(#REF!)</f>
        <v>#REF!</v>
      </c>
      <c r="G82" s="69"/>
      <c r="H82" s="69"/>
      <c r="I82" s="69"/>
      <c r="J82" s="69"/>
      <c r="K82" s="69"/>
      <c r="L82" s="69"/>
      <c r="M82" s="69"/>
      <c r="N82" s="70"/>
      <c r="O82" s="70"/>
      <c r="P82" s="69"/>
      <c r="Q82" s="69"/>
      <c r="R82" s="71"/>
      <c r="S82" s="71"/>
      <c r="T82" s="71"/>
    </row>
    <row r="83" spans="1:20" x14ac:dyDescent="0.25">
      <c r="A83" s="72"/>
      <c r="B83" s="72"/>
      <c r="C83" s="73"/>
      <c r="D83" s="73"/>
      <c r="E83" s="74"/>
      <c r="F83" s="75"/>
      <c r="G83" s="69"/>
      <c r="H83" s="69"/>
      <c r="I83" s="69"/>
      <c r="J83" s="69"/>
      <c r="K83" s="69"/>
      <c r="L83" s="69"/>
      <c r="M83" s="69"/>
      <c r="N83" s="70"/>
      <c r="O83" s="70"/>
      <c r="P83" s="69"/>
      <c r="Q83" s="69"/>
      <c r="R83" s="71"/>
      <c r="S83" s="71"/>
      <c r="T83" s="71"/>
    </row>
    <row r="84" spans="1:20" x14ac:dyDescent="0.25">
      <c r="A84" s="95" t="s">
        <v>263</v>
      </c>
      <c r="B84" s="95"/>
      <c r="C84" s="95"/>
      <c r="D84" s="95"/>
      <c r="E84" s="76">
        <f>SUM(F65:F74)/10</f>
        <v>0.65841666666666665</v>
      </c>
      <c r="F84" s="74" t="s">
        <v>264</v>
      </c>
      <c r="G84" s="69"/>
      <c r="H84" s="69"/>
      <c r="I84" s="69"/>
      <c r="J84" s="69"/>
      <c r="K84" s="69"/>
      <c r="L84" s="69"/>
      <c r="M84" s="69"/>
      <c r="N84" s="70"/>
      <c r="O84" s="70"/>
      <c r="P84" s="69"/>
      <c r="Q84" s="69"/>
      <c r="R84" s="71"/>
      <c r="S84" s="71"/>
      <c r="T84" s="71"/>
    </row>
  </sheetData>
  <mergeCells count="87">
    <mergeCell ref="A3:B3"/>
    <mergeCell ref="C3:I3"/>
    <mergeCell ref="J3:K3"/>
    <mergeCell ref="L3:T3"/>
    <mergeCell ref="A1:B1"/>
    <mergeCell ref="K1:S1"/>
    <mergeCell ref="A2:B2"/>
    <mergeCell ref="J2:K2"/>
    <mergeCell ref="L2:T2"/>
    <mergeCell ref="A4:B4"/>
    <mergeCell ref="C4:G4"/>
    <mergeCell ref="A5:B5"/>
    <mergeCell ref="C5:T5"/>
    <mergeCell ref="A6:O6"/>
    <mergeCell ref="P6:Q6"/>
    <mergeCell ref="R6:T6"/>
    <mergeCell ref="L7:L8"/>
    <mergeCell ref="M7:M8"/>
    <mergeCell ref="A7:A8"/>
    <mergeCell ref="B7:B8"/>
    <mergeCell ref="C7:C8"/>
    <mergeCell ref="D7:D8"/>
    <mergeCell ref="E7:E8"/>
    <mergeCell ref="F7:F8"/>
    <mergeCell ref="T7:T8"/>
    <mergeCell ref="A9:A12"/>
    <mergeCell ref="B9:B12"/>
    <mergeCell ref="C9:C12"/>
    <mergeCell ref="D9:D12"/>
    <mergeCell ref="L9:L12"/>
    <mergeCell ref="N7:N8"/>
    <mergeCell ref="O7:O8"/>
    <mergeCell ref="P7:P8"/>
    <mergeCell ref="Q7:Q8"/>
    <mergeCell ref="R7:R8"/>
    <mergeCell ref="S7:S8"/>
    <mergeCell ref="G7:H7"/>
    <mergeCell ref="I7:I8"/>
    <mergeCell ref="J7:J8"/>
    <mergeCell ref="K7:K8"/>
    <mergeCell ref="A19:A23"/>
    <mergeCell ref="B19:B23"/>
    <mergeCell ref="C19:C23"/>
    <mergeCell ref="D19:D23"/>
    <mergeCell ref="L19:L23"/>
    <mergeCell ref="A13:A18"/>
    <mergeCell ref="B13:B18"/>
    <mergeCell ref="C13:C18"/>
    <mergeCell ref="D13:D18"/>
    <mergeCell ref="L13:L18"/>
    <mergeCell ref="A29:A32"/>
    <mergeCell ref="B29:B32"/>
    <mergeCell ref="C29:C32"/>
    <mergeCell ref="D29:D32"/>
    <mergeCell ref="L29:L32"/>
    <mergeCell ref="A24:A28"/>
    <mergeCell ref="B24:B28"/>
    <mergeCell ref="C24:C28"/>
    <mergeCell ref="D24:D28"/>
    <mergeCell ref="L24:L28"/>
    <mergeCell ref="A41:A43"/>
    <mergeCell ref="B41:B43"/>
    <mergeCell ref="C41:C43"/>
    <mergeCell ref="D41:D43"/>
    <mergeCell ref="L41:L43"/>
    <mergeCell ref="A33:A40"/>
    <mergeCell ref="B33:B40"/>
    <mergeCell ref="C33:C40"/>
    <mergeCell ref="D33:D40"/>
    <mergeCell ref="L33:L40"/>
    <mergeCell ref="L58:L63"/>
    <mergeCell ref="A65:D65"/>
    <mergeCell ref="A44:A47"/>
    <mergeCell ref="B44:B47"/>
    <mergeCell ref="C44:C47"/>
    <mergeCell ref="D44:D47"/>
    <mergeCell ref="L44:L47"/>
    <mergeCell ref="A48:A57"/>
    <mergeCell ref="B48:B57"/>
    <mergeCell ref="C48:C57"/>
    <mergeCell ref="D48:D57"/>
    <mergeCell ref="L48:L57"/>
    <mergeCell ref="A84:D84"/>
    <mergeCell ref="A58:A63"/>
    <mergeCell ref="B58:B63"/>
    <mergeCell ref="C58:C63"/>
    <mergeCell ref="D58:D63"/>
  </mergeCells>
  <dataValidations disablePrompts="1" count="1">
    <dataValidation type="date" operator="greaterThanOrEqual" allowBlank="1" showInputMessage="1" showErrorMessage="1" sqref="G9 E9:E69 G40:G56 G11:G38 G58:G59 G61:G63">
      <formula1>41426</formula1>
    </dataValidation>
  </dataValidations>
  <pageMargins left="0.70866141732283472" right="0.70866141732283472" top="0.74803149606299213" bottom="0.74803149606299213" header="0.31496062992125984" footer="0.31496062992125984"/>
  <pageSetup paperSize="5" scale="65"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PMA III TRIMESTRE</vt:lpstr>
      <vt:lpstr>'PMA III TRIMESTRE'!Área_de_impresión</vt:lpstr>
    </vt:vector>
  </TitlesOfParts>
  <Company>INVIMA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Andres Gutierrez Trujillo</dc:creator>
  <cp:lastModifiedBy>Israel Pulido Montes</cp:lastModifiedBy>
  <cp:lastPrinted>2016-12-13T12:05:55Z</cp:lastPrinted>
  <dcterms:created xsi:type="dcterms:W3CDTF">2016-11-29T19:10:57Z</dcterms:created>
  <dcterms:modified xsi:type="dcterms:W3CDTF">2016-12-13T16:12:19Z</dcterms:modified>
</cp:coreProperties>
</file>