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2017\Informes de Ley\PMA\I TRIMESTRE 2017\"/>
    </mc:Choice>
  </mc:AlternateContent>
  <bookViews>
    <workbookView xWindow="0" yWindow="0" windowWidth="15600" windowHeight="7155"/>
  </bookViews>
  <sheets>
    <sheet name="1er  Trimestre 2017" sheetId="3"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2" i="3" l="1"/>
  <c r="F81" i="3"/>
  <c r="F80" i="3"/>
  <c r="F78" i="3"/>
  <c r="F77" i="3"/>
  <c r="F76" i="3"/>
  <c r="F75" i="3"/>
  <c r="I63" i="3"/>
  <c r="I62" i="3"/>
  <c r="I61" i="3"/>
  <c r="I60" i="3"/>
  <c r="I59" i="3"/>
  <c r="L58" i="3"/>
  <c r="F79" i="3" s="1"/>
  <c r="I58" i="3"/>
  <c r="I57" i="3"/>
  <c r="I56" i="3"/>
  <c r="I55" i="3"/>
  <c r="I54" i="3"/>
  <c r="I53" i="3"/>
  <c r="I52" i="3"/>
  <c r="I51" i="3"/>
  <c r="I50" i="3"/>
  <c r="I49" i="3"/>
  <c r="L48" i="3"/>
  <c r="F73" i="3" s="1"/>
  <c r="I48" i="3"/>
  <c r="I47" i="3"/>
  <c r="I46" i="3"/>
  <c r="I45" i="3"/>
  <c r="L44" i="3"/>
  <c r="F72" i="3" s="1"/>
  <c r="I44" i="3"/>
  <c r="I43" i="3"/>
  <c r="I42" i="3"/>
  <c r="L41" i="3"/>
  <c r="F71" i="3" s="1"/>
  <c r="I41" i="3"/>
  <c r="I40" i="3"/>
  <c r="I39" i="3"/>
  <c r="I38" i="3"/>
  <c r="I37" i="3"/>
  <c r="I36" i="3"/>
  <c r="I35" i="3"/>
  <c r="I34" i="3"/>
  <c r="L33" i="3"/>
  <c r="F70" i="3" s="1"/>
  <c r="I33" i="3"/>
  <c r="I32" i="3"/>
  <c r="I31" i="3"/>
  <c r="I30" i="3"/>
  <c r="L29" i="3"/>
  <c r="F69" i="3" s="1"/>
  <c r="I29" i="3"/>
  <c r="I28" i="3"/>
  <c r="I27" i="3"/>
  <c r="I26" i="3"/>
  <c r="I25" i="3"/>
  <c r="L24" i="3"/>
  <c r="F68" i="3" s="1"/>
  <c r="I24" i="3"/>
  <c r="I23" i="3"/>
  <c r="I22" i="3"/>
  <c r="I21" i="3"/>
  <c r="I20" i="3"/>
  <c r="L19" i="3"/>
  <c r="F67" i="3" s="1"/>
  <c r="I19" i="3"/>
  <c r="I18" i="3"/>
  <c r="I17" i="3"/>
  <c r="I16" i="3"/>
  <c r="I15" i="3"/>
  <c r="I14" i="3"/>
  <c r="L13" i="3"/>
  <c r="F66" i="3" s="1"/>
  <c r="I13" i="3"/>
  <c r="I12" i="3"/>
  <c r="I11" i="3"/>
  <c r="I10" i="3"/>
  <c r="L9" i="3"/>
  <c r="F65" i="3" s="1"/>
  <c r="I9" i="3"/>
  <c r="F74" i="3" l="1"/>
  <c r="E84" i="3" s="1"/>
</calcChain>
</file>

<file path=xl/sharedStrings.xml><?xml version="1.0" encoding="utf-8"?>
<sst xmlns="http://schemas.openxmlformats.org/spreadsheetml/2006/main" count="384" uniqueCount="313">
  <si>
    <t xml:space="preserve">Entidad: </t>
  </si>
  <si>
    <t xml:space="preserve">NIT: </t>
  </si>
  <si>
    <t xml:space="preserve">Representante Legal: </t>
  </si>
  <si>
    <t xml:space="preserve">Fecha de iniciación: </t>
  </si>
  <si>
    <t>Responsable del proceso:</t>
  </si>
  <si>
    <t>Fecha de finalización:</t>
  </si>
  <si>
    <t xml:space="preserve">Cargo: </t>
  </si>
  <si>
    <t>ITEM</t>
  </si>
  <si>
    <t>HALLAZGO</t>
  </si>
  <si>
    <t>NO. DE ACCIÓN</t>
  </si>
  <si>
    <t>OBJETIVOS</t>
  </si>
  <si>
    <t>No. META</t>
  </si>
  <si>
    <t>Descripción  de  las Tareas</t>
  </si>
  <si>
    <t>EJECUCIÓN DE LAS  TAREAS</t>
  </si>
  <si>
    <t>PLAZO EN SEMANAS</t>
  </si>
  <si>
    <t>PORCENTAJE DE AVANCE DE LAS TAREAS</t>
  </si>
  <si>
    <t xml:space="preserve">PRODUCTOS </t>
  </si>
  <si>
    <t>AVANCE DE CUMPLIMIENTO DEL OBJETIVO</t>
  </si>
  <si>
    <t>DESCRIPCIÓN DE LOS AVANCES</t>
  </si>
  <si>
    <t>AREAS Y PERSONAS RESPONSABLES</t>
  </si>
  <si>
    <t>FECHA CIERRE HALLAZGO</t>
  </si>
  <si>
    <t>No. RADICADO</t>
  </si>
  <si>
    <t>EVIDENCIAS</t>
  </si>
  <si>
    <t>INICIO</t>
  </si>
  <si>
    <t>FINALIZACIÓN</t>
  </si>
  <si>
    <t>ACCIÓN NO. 1</t>
  </si>
  <si>
    <t>ACCIÓN NO. 3</t>
  </si>
  <si>
    <t>ACCIÓN NO. 4</t>
  </si>
  <si>
    <t>ACCIÓN  NO. 5</t>
  </si>
  <si>
    <t>ACCIÓN NO. 6</t>
  </si>
  <si>
    <t>AVANCE DEL PLAN DE CUMPLIMIENTO (ACCIONES)</t>
  </si>
  <si>
    <t>Acción 1</t>
  </si>
  <si>
    <t>Acción 2</t>
  </si>
  <si>
    <t>Acción 3</t>
  </si>
  <si>
    <t>Acción 4</t>
  </si>
  <si>
    <t>Acción 5</t>
  </si>
  <si>
    <t>Acción 6</t>
  </si>
  <si>
    <t>Acción 8</t>
  </si>
  <si>
    <t>Acción 9</t>
  </si>
  <si>
    <t>Acción 10</t>
  </si>
  <si>
    <t>Acción 11</t>
  </si>
  <si>
    <t>Acción 12</t>
  </si>
  <si>
    <t>Acción 13</t>
  </si>
  <si>
    <t>Acción 14</t>
  </si>
  <si>
    <t>Acción 15</t>
  </si>
  <si>
    <t>Acción 16</t>
  </si>
  <si>
    <t>Acción 17</t>
  </si>
  <si>
    <t>Acción 18</t>
  </si>
  <si>
    <t>CUMPLIMIENTO DEL PLAN DE MEJORAMIENTO</t>
  </si>
  <si>
    <t>sobre 100%</t>
  </si>
  <si>
    <t>OBSERVACIONES OFICINA DE CONTROL INTERNO</t>
  </si>
  <si>
    <t>Seguimiento AGN</t>
  </si>
  <si>
    <t>Seguimiento Control Interno</t>
  </si>
  <si>
    <t>Plan de Mejoramiento</t>
  </si>
  <si>
    <t>OBSERVACIONES</t>
  </si>
  <si>
    <t>Fecha y número de Acta de aprobación del PMA</t>
  </si>
  <si>
    <t>N° INFORME DE SEGUIMIENTO Y FECHA</t>
  </si>
  <si>
    <t>Instituto Nacional de Vigilancia de Medicamentos y Alimentos- INVIMA</t>
  </si>
  <si>
    <t>Javier Humberto Guzmán Cruz</t>
  </si>
  <si>
    <t>830.000.167-2</t>
  </si>
  <si>
    <t>Jesús Alberto Namén Chavarro / Blanca Cecilia Cortes Cruz</t>
  </si>
  <si>
    <t>Secretario General / Coordinadora del Grupo de Gestión Documental y Correspondencia</t>
  </si>
  <si>
    <t>Se debe elaborar el Programa de Gestión Documental que responda a las necesidades de la Entidad, de conformidad con el Decreto 2609 de 2012, que identifique acciones a mediano y lago plazo para cada uno de los allí planteados, la Gestión Documental debe integrarse con los demás sistemas de gestión de la Entidad como Gestión de Calidad, MECI para articularse y unir esfuerzos que apoyen la gestión de la Entidad con el fin de establecer el plan Institucional de archivos PINAR.</t>
  </si>
  <si>
    <t>Elaborar documento Diagnóstico de la Gestión Documental de la Entidad</t>
  </si>
  <si>
    <t>Implementación del Programa de Gestión Documental</t>
  </si>
  <si>
    <r>
      <t xml:space="preserve">Con base en el  diagnostico de la Entidad Elaborar el </t>
    </r>
    <r>
      <rPr>
        <sz val="10"/>
        <color indexed="8"/>
        <rFont val="Arial"/>
        <family val="2"/>
      </rPr>
      <t xml:space="preserve">Programa de Gestión Documental periódico. </t>
    </r>
  </si>
  <si>
    <t>Informe Diagnóstico de Gestión Documental</t>
  </si>
  <si>
    <t xml:space="preserve">Programa de Gestión Documental </t>
  </si>
  <si>
    <t xml:space="preserve">
Actas de reunión y/o listados de asistencia</t>
  </si>
  <si>
    <t>Oficina Asesora de Planeación, Oficina de Control Interno, Grupo de Gestión Documental y Correspondencia, Secretaria General, Grupo de Talento Humano y la Oficina de Tecnologías de la Información</t>
  </si>
  <si>
    <t>Se elaboró el Diagnóstico de Gestión Documental con corte al 30 de Octubre de 2015. El informe fue presentado a la Secretaria General el día 31 de Octubre de 2015 mediante correo electrónico.</t>
  </si>
  <si>
    <t>ACCIÓN  NO. 2</t>
  </si>
  <si>
    <t>La Entidad debe elaborar y documentar los procesos y procedimientos de Gestión documental, elaborar sus correspondientes Manuales, Guías, Instructivos y demás herramientas necesarias para la unificación de criterios en el manejo de la Gestión Documental, incluida la correspondencia y los archivos de la Institución.</t>
  </si>
  <si>
    <t>Documentar y elaborar documentos de procedimientos de Gestión Documental</t>
  </si>
  <si>
    <t>Actualizar y/o elaborar Guías e Instructivos para el manejo de la correspondencia Institucional</t>
  </si>
  <si>
    <t>Actualizar y/o elaborar Guías e Instructivos para la organización de archivos de gestión</t>
  </si>
  <si>
    <t>Elaborar instructivo para el manejo del archivo inactivo incluidas las consultas.</t>
  </si>
  <si>
    <t>Socialización de las herramientas documentales</t>
  </si>
  <si>
    <r>
      <rPr>
        <sz val="10"/>
        <color indexed="8"/>
        <rFont val="Arial"/>
        <family val="2"/>
      </rPr>
      <t>Implementación de los procesos y procedimientos</t>
    </r>
  </si>
  <si>
    <t>Instructivos y formato</t>
  </si>
  <si>
    <t>Hojas de asistencia - publicación en Intranet</t>
  </si>
  <si>
    <t>Secretaria General / Grupo de Gestión Documental
 y Correspondencia
/ Oficina Asesora de Planeación</t>
  </si>
  <si>
    <t>No se cuenta con Manual de Correspondencia que permita a la Entidad llevar un estricto control de sus comunicaciones según lo establecido en el Acuerdo 060 de 2001, establecido por el Archivo General de la Nación.</t>
  </si>
  <si>
    <t>Aplicar el acuerdo 060 de 2001 a la oficina de correspondencia.</t>
  </si>
  <si>
    <t>Establecer plan de mejora para el manejo de las comunicaciones oficiales aplicando la normatividad vigente y las mejores practicas administrativas en el consumo de papel.</t>
  </si>
  <si>
    <t>Actualizar y/o elaborar manual del procedimiento de correspondencia</t>
  </si>
  <si>
    <t>Elaborar la hoja de firmas autorizadas para el tramite de correspondencia.</t>
  </si>
  <si>
    <t>Plan de trabajo</t>
  </si>
  <si>
    <t>Hoja de Firmas autorizadas</t>
  </si>
  <si>
    <t>Presentación, Actas  y Listado de asistencia</t>
  </si>
  <si>
    <t>Capacitar a los funcionarios de la Entidad para la organización del archivo de Gestión</t>
  </si>
  <si>
    <t>Implementar el diligenciamiento del FUID en los archivos de gestión</t>
  </si>
  <si>
    <t xml:space="preserve">Realizar visitas de seguimiento y control </t>
  </si>
  <si>
    <t>Elaborar los respectivos informes de seguimiento para las acciones correspondientes.</t>
  </si>
  <si>
    <t>Implementación de unidades de conservación (carpetas) adecuadas para la manipulación de documentos.</t>
  </si>
  <si>
    <t xml:space="preserve"> Actas y Listados de Asistencia.</t>
  </si>
  <si>
    <t>Dar cumplimiento a la Circular 004 de 2003 para el manejo de todas las Historias Laborales de la Entidad y aplicar el instructivo de foliación establecido por el Archivo General de la Nación</t>
  </si>
  <si>
    <t>Capacitar a los funcionarios encargados de las Historias Laborales</t>
  </si>
  <si>
    <t>Organizar, foliar y ordenar las Historias Laborales de acuerdo con la Circular 004 de 2003.</t>
  </si>
  <si>
    <t>Implementar  y actualizar la hoja de control en las historias laborales</t>
  </si>
  <si>
    <t>Adecuar el espacio donde se almacenan las Historias laborales de acuerdo con la Circular 004 de 2003.</t>
  </si>
  <si>
    <t>Historias Laborales organizadas de acuerdo a la norma.</t>
  </si>
  <si>
    <t>Archivo de Historias laborales acorde a las normas.</t>
  </si>
  <si>
    <t xml:space="preserve">La Tabla de Retención Documental fue aprobada mediante Decreto 039 de 2001, las cuales deben ajustarse con la metodología establecida por el AGN en su acuerdo 04 de 2013. En el Archivo Central no se evidencia la aplicación de las TRD, no se cuenta con inventario documental de la totalidad de los documentos allí almacenados. </t>
  </si>
  <si>
    <t>Elaborar plan de ajuste de las TRD</t>
  </si>
  <si>
    <t xml:space="preserve">Realizar el ajuste a las TRD </t>
  </si>
  <si>
    <t>Socializar y aprobar las TRD por el Comité Interinstitucional.</t>
  </si>
  <si>
    <t>Enviar el ajuste de TRD al Archivo General de acuerdo con la normatividad vigente</t>
  </si>
  <si>
    <t>Capacitación y socialización de las TRD aprobadas a los funcionarios de la Entidad</t>
  </si>
  <si>
    <t>Elaboración de instructivos para la organización de archivos de gestión aplicando la normatividad vigente.</t>
  </si>
  <si>
    <t>Realizar el levantamiento de inventarios en los archivos de gestión y central.</t>
  </si>
  <si>
    <t>Aplicación de las TRD en las diferentes etapas del archivo de acuerdo con los ajustes correspondientes.</t>
  </si>
  <si>
    <t>Plan de Acción</t>
  </si>
  <si>
    <t xml:space="preserve">Oficio Remisorio y  Tablas de Retención Documental. </t>
  </si>
  <si>
    <t xml:space="preserve">Listados de Asistencia,  Actas y Tablas de Retención Documental. </t>
  </si>
  <si>
    <t>Archivos acordes a la normatividad.</t>
  </si>
  <si>
    <t>ACCIÓN NO. 9</t>
  </si>
  <si>
    <t>ACCION 10</t>
  </si>
  <si>
    <t>Capacitación en Materia Archivística</t>
  </si>
  <si>
    <t>Realizar seguimiento de las capacitaciones con visitas de control a los archivos de gestión.</t>
  </si>
  <si>
    <t>Elaborar cronograma de transferencias documentales.</t>
  </si>
  <si>
    <t>Elaborar Reglamento de Archivo</t>
  </si>
  <si>
    <t>Aprobación del Reglamento por la estancia competente.</t>
  </si>
  <si>
    <t>Socialización del Reglamento</t>
  </si>
  <si>
    <t>Hacer cumplir el reglamento en las diferentes etapas del archivo en la Entidad.</t>
  </si>
  <si>
    <t>Identificar y Cuantificar el Fondo acumulado</t>
  </si>
  <si>
    <t>Compilación de información Institucional</t>
  </si>
  <si>
    <t>Elaborar un plan de intervención al Fondo Acumulado</t>
  </si>
  <si>
    <t>Elaborar levantamiento de inventarios en estado natural del fondo acumulado.</t>
  </si>
  <si>
    <t>Elaborar cuadros de clasificación documental</t>
  </si>
  <si>
    <t>Elaborar las TVD</t>
  </si>
  <si>
    <t>Presentación de las TVD al Comité respectivo</t>
  </si>
  <si>
    <t>Presentación de las TVD al Archivo General de la Nación.</t>
  </si>
  <si>
    <t>Organización del Fondo Acumulado de Acuerdo a las TVD - Aplicación de la TVD</t>
  </si>
  <si>
    <t>Eliminación Documental de acuerdo a la aplicación de la TVD con sus respectivos soportes.</t>
  </si>
  <si>
    <t>Inventario Documental (FUID diligenciado)</t>
  </si>
  <si>
    <t>Cuadros de Clasificación Documental.</t>
  </si>
  <si>
    <t>Tablas de Valoración Documental- TVD</t>
  </si>
  <si>
    <t>Oficio Remisorio y  Tablas de Valoración Documental -TVD.</t>
  </si>
  <si>
    <t>Identificar las necesidades en las diferentes instancias del archivo para su conservación</t>
  </si>
  <si>
    <t>Elaborar un informe de necesidades de conservación con los implementos acordes a la normatividad</t>
  </si>
  <si>
    <t>Buscar metodologías de conservación de documentos y aplicar primeros auxilios de conservación preventiva en las diferentes etapas del archivo.</t>
  </si>
  <si>
    <t>Elaborar un cronograma de limpieza incluyendo Fumigaciones periódicas, desratización y desinfección.</t>
  </si>
  <si>
    <t>Elaborar un plan de intervención a los documentos que requieren primeros auxilios preventivos, solicitando el apoyo de la Entidad competente.</t>
  </si>
  <si>
    <t>Identificar periódicamente las unidades de conservación que requieran primeros auxilios para la conservación preventiva de acuerdo a las condiciones de almacenamiento.</t>
  </si>
  <si>
    <t>Secretaria General / Grupo de  Gestión Documental
 y Correspondencia
/ Oficina Asesora de Planeación</t>
  </si>
  <si>
    <t>Secretaria General / Grupo de  Gestión Documental
 y Correspondencia</t>
  </si>
  <si>
    <t>Dirección General / Oficina Asesora de Planeación/
Oficina de Control Interno/ Secretaría General / Grupo de Gestión Documental 
y Correspondencia /
 Grupo de Talento Humano / Oficina de Tecnologías 
de la Información</t>
  </si>
  <si>
    <t>Oficina Asesora de Planeación/
Secretaría General / Grupo de Gestión Documental 
y Correspondencia /
 Oficina de Tecnologías 
de la Información</t>
  </si>
  <si>
    <t>La Entidad debe elaborar un programa de conservación de documentos que incluya adecuaciones a las instalaciones físicas de espacio, inmobiliario y elementos acordes a los soportes documentales, cronograma de limpieza, condiciones medio ambientales de humedad, luz y temperatura, fumigación, desratización y desinfección bajo las normas establecidas en el AGN en el Acuerdo 049 de 2000 y 050 de 2000.</t>
  </si>
  <si>
    <t>La Entidad cuenta con un fondo documental acumulado desde 1948 que debe intervenir con la metodología establecida por el Archivo General de la Nación Acuerdo 02 de 2004. Art. 3, Decreto No. 2578 del 13 de diciembre de 2012. Capitulo II, Acuerdo 04 de 2013, Acuerdo 05 de 2013, Decreto 1515 de 2013 la cual se resume aquí.</t>
  </si>
  <si>
    <t>Dirección General / Oficina Asesora de Planeación/ Secretaria General / Grupo de  Gestión Documental
 y Correspondencia / Grupo de Adquisiciones y Suministros</t>
  </si>
  <si>
    <t>Informe Plan de Necesidades 2016, Cronograma de limpieza</t>
  </si>
  <si>
    <t xml:space="preserve"> Plan de Necesidades, Proyecto de Inversión, Informe Diagnóstico y Sistema Integrado de Conservación-SIC. </t>
  </si>
  <si>
    <t xml:space="preserve">Plan de Necesidades, Proyecto de Inversión, Informe Diagnóstico, Sistema Integrado de Conservación-SIC,  Correos electrónicos, Actas  y/o listados de asistencia. </t>
  </si>
  <si>
    <t xml:space="preserve"> Plan de Necesidades, Proyecto de Inversión, Informe Diagnóstico y Sistema Integrado de Conservación. </t>
  </si>
  <si>
    <t>Elaborar un programa de conservación documental para el INVIMA,  que incluya adecuaciones a las instalaciones físicas de espacio, inmobiliario y elementos acordes a los soportes documentales, cronograma de limpieza, condiciones medio ambientales de humedad, luz y temperatura, fumigación, desratización y desinfección en cumplimiento de los artículos 45 al 49 de la Ley General de Archivos 594 de 2000,  el Decreto 2527 de 1950, artículos 59 al 65 del Acuerdo 007 de 1994 "Reglamento General de Archivo, los Acuerdos 048, 049 y 050 de 2000 y el Acuerdo 06 de 2014 del Archivo General de la Nación.</t>
  </si>
  <si>
    <t>Elaborar el Programa de Gestión Documental para el INVIMA teniendo en cuenta los siguientes aspectos:  las necesidades de la institución,  la identificación de metas a corto, mediano y largo plazo, la articulación  del programa con los demás sistemas de gestión de la Entidad (Gestión de Calidad, MECI) y la consolidación del Plan Institucional de Archivos PINAR, en cumplimiento del artículo 21 de la Ley General de Archivos 594 de 2000 del Archivo General de la Nación, el artículo 15 de la Ley 1712 de 2014 del Congreso de la República, el capítulo IV del Decreto 103 de 2015 de la Presidencia de la República y los artículos  2.8.2.5.1 al 2.8.2.5.15 del Decreto Único Reglamentario  1080 de 2015 del Ministerio de Cultura.</t>
  </si>
  <si>
    <t>Una vez se culmine la totalidad de la elaboración y ajuste de las Tablas de Retención Documental, se enviará la propuesta para revisión por parte del Comité Evaluador de Documentos del Archivo General de la Nación- AGN para dar cumplimiento parágrafo 3 del art 4 del acuerdo 04 del 2013 del archivo general de la nación., al art 24 de la ley 594 del 2000 art 22 del decreto 2578 de 2012, y la resolución 0128 del 2010 del archivo general de la nación.</t>
  </si>
  <si>
    <t xml:space="preserve"> Tablas de Retención Documental-TRD. </t>
  </si>
  <si>
    <t xml:space="preserve">Listados de Asistencia, Encuestas de Estudio de Unidad Documental,  Cuadro de Clasificación Documental, Actas y Tablas de Retención Documental. </t>
  </si>
  <si>
    <t>Secretaria General / Grupo de Gestión Documental
 y Correspondencia</t>
  </si>
  <si>
    <t>Secretaría General / Grupo de Gestión Documental
 y Correspondencia</t>
  </si>
  <si>
    <t>Secretaría General / Grupo de Gestión Documental y Correspondencia / Comité Institucional de Desarrollo Administrativo</t>
  </si>
  <si>
    <t xml:space="preserve">  Tablas de Retención Documental-TRD, Actas y/o Listados de asistencia. </t>
  </si>
  <si>
    <t xml:space="preserve">Oficio Remisorio y  Tablas de Retención Documental-TRD. </t>
  </si>
  <si>
    <t>Dirección General / Secretaría General / Grupo de Gestión Documental y Correspondencia / Comité evaluador TRD AGN</t>
  </si>
  <si>
    <t>Secretaría General / Grupo de Gestión Documental y Correspondencia / Grupo de Talento Humano</t>
  </si>
  <si>
    <t>Instructivos, formatos y Correos electrónicos</t>
  </si>
  <si>
    <t xml:space="preserve">Informe </t>
  </si>
  <si>
    <t>Informe y Correos electrónicos</t>
  </si>
  <si>
    <t>Inventario Documental (FUID diligenciado) y Correo Electrónicos.</t>
  </si>
  <si>
    <t xml:space="preserve">Plan de Trabajo. </t>
  </si>
  <si>
    <t>Secretaría General / Grupo de  Gestión Documental
 y Correspondencia</t>
  </si>
  <si>
    <t xml:space="preserve">Inventario Documental (FUID diligenciado), Correos electrónicos, Actas y/o Listados de Asistencia. </t>
  </si>
  <si>
    <t>Actas de Eliminación, Actas de Comité Institucional de Desarrollo Administrativo,  Inventarios Documentales (FUID diligenciado) y registros fotográficos.</t>
  </si>
  <si>
    <t>Organizar los fondos acumulados; elaborar y aplicar las Tablas de Valoración Documental en cumplimiento del artículo 22 del Decreto 2578 de 2012, el  articulo 2.8.2.22.2 y el artículo 2.8.7.2.6 del Decreto 1080 de 2015, el Acuerdo 39 de 2002  y el Acuerdo 004 de 2013 del Archivo General de la Nación.</t>
  </si>
  <si>
    <t>Socialización de la normatividad aplicada a los funcionarios y usuarios.</t>
  </si>
  <si>
    <r>
      <t>El Grupo de Gestión Documental y Correspondencia ha  venido realizando el proceso de actualización de Tablas de Retención Documental y elaboró el P</t>
    </r>
    <r>
      <rPr>
        <sz val="10"/>
        <color indexed="8"/>
        <rFont val="Arial"/>
        <family val="2"/>
      </rPr>
      <t>lan de acción para el levantamiento de tablas de retención documental-TRD, en el que se contempla el plan de trabajo, estipulado en las siguientes fases: 1-Compilaciòn de la información 2- Fase de entrevista con los productores de los documentos de la Institución 3- Análisis e interpretación de la información recolectada, 4- Elaboración y presentación de las tablas de retención documental, 5- Aprobación y aplicación</t>
    </r>
  </si>
  <si>
    <r>
      <t xml:space="preserve">El Instituto ha generado tres  tablas de retención Documental,  que de acuerdo al periodo (fecha) de los documentos se han aplicado como se evidencia a continuación:
La primera Tabla de Retención Documental, se aplica a los documentos generados a partir del 02 de septiembre de 1999 hasta el 31 de mayo de 2005. 
La segunda Tabla de Retención Documental, se aplica a los documentos generados a partir del  01 de Julio  de 2005 hasta el 28 de abril de 2010.
La Tercera Tabla de Retención Documental, se aplica a los documentos generados a partir del 29 de abril del 2010 hasta la fecha. 
</t>
    </r>
    <r>
      <rPr>
        <sz val="10"/>
        <color indexed="8"/>
        <rFont val="Arial"/>
        <family val="2"/>
      </rPr>
      <t xml:space="preserve">De otro lado, se observa que para el caso de las Tablas de Retención Documental que se están elaborando,  estas solo se comenzarán aplicar en la medida que queden aprobadas    por parte del Comité Institucional de Desarrollo Administrativo del INVIMA y  del Comité Evaluador de Documentos del Archivo General de la Nación- AGN. </t>
    </r>
  </si>
  <si>
    <t xml:space="preserve"> Grupo de Talento Humano</t>
  </si>
  <si>
    <t xml:space="preserve">Grupo de Talento Humano / Grupo de Gestión Administrativa / </t>
  </si>
  <si>
    <t>Actas y/o Listados de Asistencia</t>
  </si>
  <si>
    <t>Actas y/o  Listados de Asistencia, Inventario Documental (FUID- Diligenciado) y Correos electrónicos.</t>
  </si>
  <si>
    <t xml:space="preserve">Actas y/o Listados de Asistencia, Folletos y Correos electrónicos. </t>
  </si>
  <si>
    <t xml:space="preserve">Correos electrónicos y Hoja de Control actualizada en las historias laborales. </t>
  </si>
  <si>
    <t>Los Archivos de gestión no se encuentran ordenados bajo las pautas establecidas en el Acuerdo 042 de 2002 "Por el cual se establece los criterios para la organización de los archivos de gestión para las Entidades Públicas y Privadas que cumplen funciones públicas, se regula el inventario Único Documental y se desarrollan los artículos 21,22,23 y 26 de la Ley General de Archivos 594 de 2002"</t>
  </si>
  <si>
    <t xml:space="preserve">Elaborar y documentar los procesos y procedimientos de Gestión documental, incluidos sus correspondientes Manuales, Guías, Instructivos y demás herramientas necesarias para la unificación de criterios en el manejo de la Gestión Documental institucional. </t>
  </si>
  <si>
    <t>La Entidad no cuenta con un programa de Capacitación en temas archivísticos que permita a todos los funcionarios el correcto manejo de los documentos que producen, reciben, gestionan y conservan, y con los tiempos establecidos en la TRD, tal como lo establece el Art. 18 de la Ley General de Archivos, Ley 594 de 2000.</t>
  </si>
  <si>
    <t xml:space="preserve"> Actas y/o Listados de Asistencia y Correos Electrónicos. </t>
  </si>
  <si>
    <t xml:space="preserve">Cronograma de Transferencia Anual. </t>
  </si>
  <si>
    <t xml:space="preserve">Cronograma de Transferencia Anual y Correos electrónicos. </t>
  </si>
  <si>
    <t>La Entidad no cuenta con Reglamento General de Archivo para la organización, la conservación y el uso adecuado de sus documentos, en los archivos de gestión, central e histórico de conformidad con el Acuerdo 07 de 1994, por el cual se adopta y se expide el Reglamento General de Archivos como norma reguladora del quehacer archivístico del país.</t>
  </si>
  <si>
    <t>No se ha capacitado y socializado el Reglamento de Archivo, a los funcionarios ya que estas se encuentran en el proceso de aprobación por parte del Comité Institucional de Desarrollo Administrativo.</t>
  </si>
  <si>
    <t xml:space="preserve">Cuando se apruebe el reglamento mediante acta de Comité Institucional de Desarrollo Admininistrativo.se publicara en el Mapa de  Macroprocesos para cumplimiento de los servidores públicos de la entidad. </t>
  </si>
  <si>
    <r>
      <t>Se evidencia que se elaboró el</t>
    </r>
    <r>
      <rPr>
        <sz val="10"/>
        <color indexed="8"/>
        <rFont val="Arial"/>
        <family val="2"/>
      </rPr>
      <t xml:space="preserve"> reglamento de archivo para el INVIMA, en donde se precisa los lineamientos archivísticos que se deben de desarrollar por parte de los servidores púbicos, con el fin de homogenizar los procedimientos y garantizar la eficacia y eficiencia de la gestión pública documental, el documento se encuentra actualmente en archivo magnético en la Coordinadora del Grupo de Gestión Documental y Correspondencia y fue enviado a la secretaria general y Oficina asesora de planeación y Oficina Asesora jurídica para su validación y posterior aprobación en Comité Institucional de Desarrollo Administrativo.</t>
    </r>
  </si>
  <si>
    <t>Secretaría General / Grupo de Gestión Documental y Correspondencia</t>
  </si>
  <si>
    <t>Reglamento General  de Archivo.</t>
  </si>
  <si>
    <t>Reglamento General  de Archivo y Correos Electrónicos.</t>
  </si>
  <si>
    <t xml:space="preserve">Actas y/o Listados de Asistencia y  Correos electrónicos. </t>
  </si>
  <si>
    <t>Elaborar el Reglamento General de Archivo para institución, teniendo en cuenta  la conservación y el uso adecuado de los documentos, en los archivos de gestión, central e histórico de conformidad con el Acuerdo 07 de 1994, por el cual se adopta y se expide el Reglamento General de Archivos como norma reguladora del quehacer archivístico del país.</t>
  </si>
  <si>
    <t>ACCIÓN NO. 8</t>
  </si>
  <si>
    <t>ACCIÓN NO. 7</t>
  </si>
  <si>
    <t xml:space="preserve">Acta de aprobación por parte  del Comité Institucional Desarrollo Administrativo y  Tablas de Valoración Documental. </t>
  </si>
  <si>
    <t>Actas de aprobación por parte del Comité Institucional de Desarrollo Administrativo, Reglamento General  de Archivo y Correos Electrónicos.</t>
  </si>
  <si>
    <t xml:space="preserve">Actas de aprobación por parte del Comité Institucional de Desarrollo Administrativo y  Reglamento General de Archivo. </t>
  </si>
  <si>
    <t xml:space="preserve">Actas de aprobación por parte del Comité Institucional de Desarrollo Administrativo, Tablas de Retención Documental y Correos electrónicos. </t>
  </si>
  <si>
    <t xml:space="preserve">Actas de aprobación por parte del Comité Institucional de Desarrollo Administrativo y  Tablas de Retención Documental. </t>
  </si>
  <si>
    <t xml:space="preserve">Informe Diagnóstico de Gestión Documental y Correo Electrónico </t>
  </si>
  <si>
    <t xml:space="preserve">Correos Electrónicos, Actas de reunión y/o listados de asistencia. </t>
  </si>
  <si>
    <t>Grupo de Gestión Documental y Correspondencia/ Grupo de Talento Humano</t>
  </si>
  <si>
    <t xml:space="preserve">Elaborar e implementar las Tablas de Retención Documental-TRD,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de conformidad con el artículo 24 de la Ley 594 de 2000,artículo 22 del Decreto 2578 de 2012 , artículo 2.8.7.2.6 del Decreto 1080 de 2015, el Acuerdo 39 de 2002 y el acuerdo 004 de 2013 del Archivo General de la Nación. </t>
  </si>
  <si>
    <t xml:space="preserve">Programar y realizar capacitaciones en temas de archivísticos que permita a todos los funcionarios el correcto manejo de los documentos que producen, reciben, gestionan y conservan, teniendo en cuenta  las Tablas de Retención Documental  TRD, en cumplimiento de los artículos  25,26 , 34 y 37 de la Ley 594 de 2000, el Acuerdo 042 de 2002, el Acuerdo 05 de 2013, el Acuerdo 02 de 2014 y la circular 005 de 2011. </t>
  </si>
  <si>
    <t xml:space="preserve">Diapositivas, Actas y/o Listados de asistencia, Folletos,  correos electrónicos. </t>
  </si>
  <si>
    <t xml:space="preserve">Sistema Integrado de Conservación-SIC y Proyecto de Inversión (Fortalecimiento de la gestión documental del Invima, en tecnología e infraestructura a nivel nacional), </t>
  </si>
  <si>
    <t xml:space="preserve">Sistema Integrado de Conservación-SIC y Proyecto de Inversión (Fortalecimiento de la gestión documental del Invima, en tecnología e infraestructura a nivel nacional),. </t>
  </si>
  <si>
    <t>Sistema Integrado de Conservación-SIC</t>
  </si>
  <si>
    <t xml:space="preserve">Sistema Integrado de Conservación-SIC , Correos Electrónicos,  Actas y/o listados de asistencia. </t>
  </si>
  <si>
    <t xml:space="preserve">Acción 7 </t>
  </si>
  <si>
    <t xml:space="preserve">Programa de Gestión Documental, Acta de aprobación por parte del Comité Institucional de Desarrollo Administrativo  y Resolución. </t>
  </si>
  <si>
    <t xml:space="preserve">Secretaría General / Grupo de Gestión Documental y Correspondencia </t>
  </si>
  <si>
    <t>Secretaría General / Grupo de Gestión Documental y Correspondencia /</t>
  </si>
  <si>
    <t>Secretaria General, Grupo de Gestión Documental y Correspondencia, Grupo de Gestión Administrativa y el Grupo de Gestión contractual</t>
  </si>
  <si>
    <t xml:space="preserve">Organizar las historias laborales  de la institución y adecuar el espacio de almacenamiento, en cumplimiento de los artículos 25,26 , 34 y 37 de la  Ley 594 de 2000, el Acuerdo 042 de 2002, el Acuerdo 05 de 2013, el Acuerdo 02 de 2014, la Circular 004 de 2003, la Circular 012 de 2004 y la circular 005 de 2011 por el Archivo General de la Nación y el Departamento Administrativo de la Función Publica. </t>
  </si>
  <si>
    <t>Elaborar el Manual de Correspondencia, el cual permita   llevar un estricto control de las comunicaciones oficiales, según lo establecido en el Acuerdo 060 de 2001 del  Archivo General de la Nación.</t>
  </si>
  <si>
    <t>Secretaria General / Grupo de Gestión Documental
 y Correspondencia / Oficina Asesora de Planeación.</t>
  </si>
  <si>
    <t>Secretaria General / Grupo de Gestión Documental
 y Correspondencia / Oficina Asesora de Planeación / Oficina de Tecnologías de la Información.</t>
  </si>
  <si>
    <t xml:space="preserve">Procedimiento y Manual de Correspondencia </t>
  </si>
  <si>
    <t>Plan de trabajo.</t>
  </si>
  <si>
    <t>Procedimiento y Manual de Gestión Documental Correspondencia.</t>
  </si>
  <si>
    <t>Secretaria Genera/ Grupo de Gestión Documental y Correspondencia /  Oficina de Tecnologías de la Información / Oficina Asesora de Planeación.</t>
  </si>
  <si>
    <t>Secretaria Genera/ Grupo de Gestión Documental y Correspondencia /  Direcciones Misionales, Oficinas, Grupos Internos de Trabajo y Áreas (Todas las dependencias del Instituto)</t>
  </si>
  <si>
    <t>Inventario Documental (FUID diligenciado) y Archivos acordes a la normatividad.</t>
  </si>
  <si>
    <t xml:space="preserve">El Grupo de Gestión Documental y Correspondencia  viene realizando reuniones con otras dependencias y los resultados son los siguientes:
- Se presentan necesidades de mejora del aplicativo de correspondencia según acta No. 009 del 09 de Noviembre de 2015 a la Oficina de Tecnologías de la Información. La Oficina de  Tecnologías de la Información  da respuesta a cada uno de los ítems solicitados de acuerdo al acta del 13 de abril de 2016 “viabilidad control de cambios aplicativo de correspondencia”.
- La oficina Asesora Jurídica emite concepto respecto al consecutivo de correspondencia en el mes de junio de 2016 con Radicado No.  16060229.
Lo mencionado anteriormente  con el fin  de cumplir  la Directiva Presidencial No 6 del 2014  "Plan de Austeridad", la Directiva Presidencial No. 04  de 2012 "Eficiencia Administrativa y Lineamientos de la Política Cero Papel en la administración Pública" y el Acuerdo 060 de 2001 "Por el cual se establecen pautas para la administración de las comunicaciones oficiales en las entidades públicas y las privadas que cumplen funciones públicas". </t>
  </si>
  <si>
    <t xml:space="preserve">Realizar capacitaciones y seguimientos en organización documental  a los archivos de Gestión, para verificar que se este cumpliendo con las pautas establecidas en los artículos  25,26 , 34 y 37 de la Ley 594 de 2000, el Acuerdo 042 de 2002, el Acuerdo 05 de 2013, el Acuerdo 02 de 2014 y la circular 005 de 2011 del Archivo General de la Nación. </t>
  </si>
  <si>
    <t>Correos electrónicos solicitando Carpetas institucionales acordes a la normatividad.</t>
  </si>
  <si>
    <r>
      <t>El personal del Área de Archivo  del Grupo de Talento Humano cuando realiza el proceso de Organización documental de la serie de Historias Laborales  (funcionarios y ex funcionarios), incluye  el formato de Hoja de Control como instrumento de descripción documental, en donde se evidencia</t>
    </r>
    <r>
      <rPr>
        <sz val="10"/>
        <rFont val="Arial"/>
        <family val="2"/>
      </rPr>
      <t xml:space="preserve"> que  a la fecha se lleva un total de 1915 expedientes con Hoja de Control. </t>
    </r>
  </si>
  <si>
    <t>Informe Plan de Necesidades 2017</t>
  </si>
  <si>
    <t>Informe Plan de Necesidades 2017 y Correos Electrónicos.</t>
  </si>
  <si>
    <t>Informe Plan de Necesidades 2017, Protocolo de limpieza y Correos electrónicos.</t>
  </si>
  <si>
    <r>
      <t xml:space="preserve">El programa se elaboró en el mes de febrero de 2015, fue aprobado mediante Acta de Comité Institucional de Desarrollo Administrativo No. 03 del 26 de Marzo de 2015 y se adopta como un instrumento de gestión de la información pública  mediante Resolución No. 2015052188 del 22 de Diciembre de 2015. 
El programa esta publicado  en la pestaña  de Transparencia y acceso a la información publica de la página Web del Instituto, en el siguiente link:
</t>
    </r>
    <r>
      <rPr>
        <u/>
        <sz val="10"/>
        <color theme="4" tint="-0.499984740745262"/>
        <rFont val="Arial"/>
        <family val="2"/>
      </rPr>
      <t>https://www.invima.gov.co/images/pdf/nuestra-entidad/Gestion/Gestion%20documental/PROGRAMA%20DE%20GESTION%20DOCUMENTAL.pdf</t>
    </r>
  </si>
  <si>
    <t>Realizar reuniones con los demás Sistemas de gestión para la articulación de los sistemas de la Entidad.</t>
  </si>
  <si>
    <t>Procedimientos, instructivos y formatos publicados en intranet (Mapa de Macro procesos y Listado Maestro)</t>
  </si>
  <si>
    <t xml:space="preserve">Procedimientos, instructivos y formatos publicados en intranet (Mapa de Macro procesos y Listado Maestro). </t>
  </si>
  <si>
    <t>Procedimientos, Guías, instructivos y formatos publicados en Intranet (mapa de Macro procesos y Listado Maestro)</t>
  </si>
  <si>
    <t>Procedimientos, Guías, instructivos , formatos publicados en Intranet (mapa de Macro procesos y Listado Maestro), correos electrónicos y Proyecto de Inversión.</t>
  </si>
  <si>
    <t xml:space="preserve">
Actas de reunión y/o listados de asistencia. </t>
  </si>
  <si>
    <t xml:space="preserve">El Grupo de Gestión Documental y Correspondencia ha capacitado al personal del Grupo de Talento Humano encargado de las Historias Laborales de acuerdo a la circular 004 de 2003 “Organización de las Historias Laborales" del Archivo General de la Nación y la circular 012 de 2004 “Orientaciones para el cumplimiento de la Circular Nº 004 de 2003”, como se evidencia en las capacitaciones realizadas  el 11 de agosto de 2014,  el 16 de febrero de 2015, el 09 de noviembre de 2015.  (esta información se encuentra soportada en las  actas y listados de asistencia). </t>
  </si>
  <si>
    <t>No se relaciona avance hasta que el documento sea ajustado y publicado.
Presenta un 0% de avance acumulado.</t>
  </si>
  <si>
    <t xml:space="preserve">Desde el Grupo de Gestión documental se continua  realizando los primeros auxilios a los documentos de archivo con los elementos que se tienen al alcance, como es el retiro de material metálico procurando no incrementar el deterioro de tipo físico y mecánico. Para los documentos que tienen biodeterioro se están envolviendo en papel Kraft y  posteriormente se están aislando de los demás. El documento SIC - Sistema Integrado de Conservación Documental ya se encuentra  publicación por el Link de Transparencia. </t>
  </si>
  <si>
    <t xml:space="preserve">La articulación del proceso de gestión documental al Sistema de Gestión Integrado del Invima y el cumplimiento a la  Ley 594 de 2000, el Decreto 1080 de 2015 y la Ley 1712 de 2014, se evidencia con reuniones y actividades realizadas entre el Grupo de Gestión Documental y la Oficina Asesora de Planeación, quedando como evidencia ocho procedimientos de gestión documental formalizados (Planeación, Producción y Valoración Documental, Gestión trámite, Organización Documental, Transferencia Documental, Disposición de Documentos y Preservación a largo) y actualizados en el Mapa de Macro procesos) el día 30 de diciembre de 2016 y socializados por el aplicativo de Systemplus Mesa de Ayuda el día 20 de enero de 2017 a toda la comunidad Invima.
Mediante acta No. 22 del 21 y 22 de diciembre del 2016 se observa la revisión y aprobación de los procedimientos con la Oficina de Asesora de Planeación. </t>
  </si>
  <si>
    <t>El Programa de Gestión Documental- PGD esta enmarcado en el Proyecto de Inversión "Fortalecimiento de la gestión documental del Invima, en tecnología e infraestructura a nivel nacional" que tiene como objetivo fortalecer la Gestión Documental del  INVIMA, el cual fue presentado al  Departamento Nacional de Planeación- DNP,  pero  se encuentra en espera de asignación de recursos  que suplan las necesidades de talento humano,  recursos tecnológicas, y de Recursos Materiales y Consumibles, ya que el Grupo de Gestión Documental y Correspondencia no cuenta presupuesto para dicha actividad, de modo que se solicita ampliación en las fechas de ejecución. 
En el 4 trimestre del 2016, el Grupo de Gestión Documental y Correspondencia esta desarrollando dentro de sus metas a corto plazo las siguientes actividades: 
- Creación, alineación y adecuación de 8 procedimientos para dar cumplimiento a la normatividad aplicable.
- 6 Capacitaciones sobre gestión documental con el apoyo del Área de capacitaciones del Grupo de Talento Humano.
- 2 Asistencias  técnicas sobre gestión documental. 
- 7 Seguimientos a organización documental en todas las dependencias.</t>
  </si>
  <si>
    <t>Procedimientos, Guías, instructivos , formatos publicados en Intranet (mapa de Macro procesos y Listado Maestro) y correos electrónicos.</t>
  </si>
  <si>
    <r>
      <t>Cada una de las herramientas documentales  o instrumentos archivísticos para la gestión documental se han socializado o divulgado de las siguientes maneras: 
1. FUID y Procedimientos socializados por medios del correo electrónico institucional Systemplus
2. 15 reuniones y capacitaciones realizadas en las dependencias del INVIMA.
3. Por medio de Piezas graficas y Folletos (FUI)
4. Por medio del Macro proceso de Gestión Administrativa en el proceso de Gestión documental y correspondencia.</t>
    </r>
    <r>
      <rPr>
        <sz val="10"/>
        <rFont val="Arial"/>
        <family val="2"/>
      </rPr>
      <t xml:space="preserve">
5. Por medio del Listado Maestro de Documentos de la entidad.</t>
    </r>
  </si>
  <si>
    <t>En cada una de las dependencias se esta implementando los procesos, instructivos, formatos  publicados en intranet en el Mapa de Macro procesos y Listado Maestro de Documentos. 
Al cierre del cuarto trimestre de 2016 se actualizaron y se publicaron en el Mapa de Macro procesos del INVIMA procedimientos Planeación producción y Valoración Documental, Gestión y trámite, Organización Documental, Transferencia Documental, Disposición de Documentos y Preservación a largo plazo, para dar cumplimento a lo establecido en el articulo 2.8.2.5.9 del Decreto Único Reglamentario del Sector Cultura No. 1080 de 2015 del Ministerio de Cultura, los cuales se implementaran en la vigencia 2017.</t>
  </si>
  <si>
    <t>Las firmas autorizadas serán incluidas en el reglamento de archivo el cual se encuentra en actualización para su posterior publicación, reglamento que esta inmerso en el manual de gestión documental y correspondencia</t>
  </si>
  <si>
    <t xml:space="preserve"> Actas y/o Listados de asistencia, Folletos, Diapositivas, Piezas Graficas, Correos electrónicos. Instructivos y formatos publicados en Intranet (mapa de Macro procesos y Listado Maestro) </t>
  </si>
  <si>
    <t>Se evidencia que el Grupo de Gestión Documental y Correspondencia ha solicitado  al Grupo de Gestión Administrativa la adquisición de unidades de conservación (carpetas de archivo). El Grupo de Gestión Documental y correspondencia recomienda las carpetas tapa yute, las cuales las entidades públicas contratan ya sea directamente o con la imprenta nacional.
Se evidencia el envió del Plan de necesidades para el año 2017 por medio de correo electrónico enviado el día 27 de octubre de 2016.</t>
  </si>
  <si>
    <r>
      <t>El</t>
    </r>
    <r>
      <rPr>
        <sz val="10"/>
        <rFont val="Arial"/>
        <family val="2"/>
      </rPr>
      <t xml:space="preserve"> Grupo de Gestión Documental ha venido haciendo seguimiento al Grupo de Talento Humano en la organización de historias laborales, como se evidencia en los Seguimientos realizados el 05 de marzo de 2015, el  26 de marzo de 2015, el 20 de abril de 2015, el  19 de mayo de 2015, el 27 de noviembre de 2015, el 14 de diciembre de 2015 y el 17 de diciembre de 2015. Vale la pena resaltar que el Grupo de Talento Humano son los directamente responsables de la administración  y custodia de dichos documentos. 
A la fecha se encuentran organizadas: 
• 1696 carpetas en el archivo de gestión de funcionarios activos.
• 146 carpetas en el archivo de gestión de ex funcionarios.
• 73 carpetas organizadas en el archivo de gestión de funcionarios revocados.
Total de carpetas depuradas y debidamente organizadas: 1915 
</t>
    </r>
    <r>
      <rPr>
        <sz val="10"/>
        <color theme="1"/>
        <rFont val="Arial"/>
        <family val="2"/>
      </rPr>
      <t xml:space="preserve">
Se evidencia seguimiento desde el Grupo de Gestión Documental y correspondencia  del 17 de diciembre de 2015 según acta No. 79 a la organización de las historias laborales y queda la siguiente r</t>
    </r>
    <r>
      <rPr>
        <sz val="10"/>
        <rFont val="Arial"/>
        <family val="2"/>
      </rPr>
      <t>ecomendación:
"Revisar la información que se encontró en cajas referente a diferentes temas y asuntos que maneja el grupo de talento humano para ser clasificada  e ingresada en la fecha correspondiente conforme a lista de chequeo y al orden cronológico según el principio de procedencia y orden original".
De acuerdo a la anterior recomendación el grupo de gestión documental y correspondencia realiza seguimiento los días 19 y 23 de diciembre de 2016 evidenciado mediante listado de asistencia, verificando que la información referente a afiliaciones de salud, pensión y riesgos profesionales fue unificada en las respectivas historias laborales; adicionalmente se encuentran aproximadamente 30 tipos documentales por ingresar a las historias laborales que reposan el archivo central.</t>
    </r>
  </si>
  <si>
    <t xml:space="preserve">El documento fue aprobado Mediante acta No. 012 del  29 de octubre de 2015 del  Comité Institucional de Desarrollo Administrativo y  Reglamento General de Archivo.
Actualmente se le están realizando los ajustes al reglamento de archivo, de acuerdo al concepto emitido por la oficina asesora de jurídica; este se encontraría  inmerso en el manual de gestión documental y correspondencia y se aprobaría al finalizar el segundo trimestre de 2017. </t>
  </si>
  <si>
    <t>No se presento ningún avance en el desarrollo de la meta. Presenta un 50% de avance acumulado.</t>
  </si>
  <si>
    <t>Al cierre del cuarto trimestre de 2016 se actualizaron y se publicaron los procedimientos: Planeación, producción y Valoración Documental Cód. GAD-GDO-PR003 , Gestión y trámite Cód. GAD-GDO-PR004 , Organización Documental Cód. GAD-GDO-PR005 , Transferencia Documental Cód. GAD-GDO-PR005, Disposición de Documentos Cód. GAD-GDO-PR007, Preservación a largo plazo Cód. GAD-GDO-PR008 dando cumplimiento a la  Ley 594 de 2000, el Decreto 1080 de 2015 y la Ley 1712 de 2014.</t>
  </si>
  <si>
    <t>Se encuentran publicado y actualizado en el Mapa de Macro procesos del INVIMA, el Procedimiento de organización, documental con código GAD-GDO-PR001, fecha de emisión del 23 de Septiembre de 2015, el cual consta de los siguientes formatos e instructivos:
a. El Instructivo para el manejo del formato de inventario único documental código GAD-GDO-IN002, fecha de emisión del 01/07/2015.
b. El instructivo de eliminación de documentos en archivo de gestión y central código  GAD-GDO-IN003, fecha de emisión del 01/07/2015, 
c. Instructivo Gestión Documental código GAD-GDO-IN005, fecha de emisión 21/10/2016.  
d. Formato único de inventario documental GAD-GDO-FM002, fecha de emisión 01 de Julio de 2015
e. Formato Rótulo de caja GAD-GDO-FM003, fecha de emisión 01 de Julio de 2015
f. Formato Rótulo de Carpeta GAD-GDO-FM004, fecha de emisión 3 de agosto de 2016
g. Formato hoja de Control de Documentos GAD-GDO-FM006, fecha de emisión 01 de Julio de 2015
h. Formato testigo de referencia cruzada GAD-GDO-FM010, fecha de emisión 01 de Julio de 2015
registro de préstamo de documentos GAD-GDO-FM012, fecha de emisión 21/10/2016.
j. Formato acta de eliminación documental
k. Formato Rotulo para mobiliario de archivo
l. Instructivo de Préstamo de documentos.
m. Formato Boleta de préstamo de documentos.
Cabe resaltar que al cierre del cuarto trimestre de año 2016 se actualizó y se publicó el procedimiento de Organización Documental.</t>
  </si>
  <si>
    <t>En el cuarto trimestre del año 2016, se actualizó y se publicó el Procedimiento de Gestión y Tramite dándole cumplimiento a la meta definida, el cual consta de los siguientes formatos e instructivos:
a. Formato de envío de correspondencia Valijas con código GAD-GDO-FM001, fecha de emisión 01 de Julio de 2015, 
b. El instructivo de digitalización de documentos con código GAD-GDO-IN004, fecha de emisión 20 de Junio de 2016.
c. Formato Recepción y distribución de Correspondencia para plan de contingencia con código GAD-GDO-FM011, fecha de emisión del 10 de Agosto de 2015.</t>
  </si>
  <si>
    <t xml:space="preserve">Al cierre del año 2016 se publicara el Procedimiento de gestión y Tramite, el cual consta de los siguientes formatos e instructivos:
a. Formato de envío de correspondencia Valijas con código GAD-GDO-FM001, fecha de emisión 01 de Julio de 2015.
b. El instructivo de digitalización de documentos con código GAD-GDO-IN004, fecha de emisión 20 de Junio de 2016.
c. Formato Recepción y distribución de Correspondencia para plan de contingencia con código GAD-GDO-FM011, fecha de emisión del 10 de Agosto de 2015. 
Además se adelantaron las siguientes actividades ligadas al plan de acción de la acción correctiva GAD-GDO-2015-AC004:           
- Definir  aplicativo a implementar según reunión con la oficina de planeación y el  grupo de tecnologías de la información.              
- Avances Proyecto Gestión Documental              
- Presentación Proyecto gestión Documental a Dirección General              
- Concepto Jurídica - Consecutivos Correspondencia: este ultimo se da por parte de la Oficina Asesora Jurídica con radicado No. 16060229 del mes de junio de 2016.
Se evidencia la falta de recursos para poder adquirir otra herramienta tecnológica que cumpla los requisitos contemplados con el acuerdo 060 de 2001. Por lo tanto se genero el Proyecto de Inversión "Fortalecimiento de la gestión documental del Invima, en tecnología e infraestructura a nivel nacional" que tiene como objetivo fortalecer la Gestión Documental del  INVIMA. </t>
  </si>
  <si>
    <r>
      <t xml:space="preserve">El espacio destinado para las historias laborales fue adecuado en las nuevas instalaciones del instituto ubicado en la  Carrera 10 Nro. 64-60 en el Mezanine en el Grupo de Talento Humano, dando cumplimiento a la circular No. 004 de 2003 "Organización de las Historias Laborales ", circular 049 del 2000 según acta de reunión No. 006 de 16 de febrero de 2015.
Adicionalmente, se han venido realizando transferencias primarias de las historias laborales que han cumplido su tiempo de retención documental al archivo central por parte del  Área de Archivo del Grupo de Talento humano  generando así  liberación de espacios.
</t>
    </r>
    <r>
      <rPr>
        <sz val="10"/>
        <rFont val="Arial"/>
        <family val="2"/>
      </rPr>
      <t>La ultima transferencia primaria que se realizó fue en el mes de julio de 2015 (se incluye los años 2013-2014  Historias Laborales de ex funcionarios) los cuales se entregaron depurados, foliados y con su respectiva hoja de control relacionado en el FUID de transferencia.</t>
    </r>
  </si>
  <si>
    <t xml:space="preserve">El Grupo de Gestión Documental y Correspondencia  se encuentra en el proceso de actualización del instrumento archivístico denominado Tabla de Retención Documental, la cual  permite llevar la debida gestión documental dentro de la entidad, debido al cambio  dado en  el Decreto 2078 de 2012  “Por el cual se establece la estructura orgánica del Instituto Nacional de Vigilancia de Medicamentos y Alimentos- INVIMA y se determinan las funciones”. 
Para dar trazabilidad al plan de ajuste del levantamiento y actualización de Tablas de Retención Documental, se ha realizado la Encuestas de Estudio de Unidad Documental, el Cuadro de Clasificación Documental y las  propuestas de Tablas de retención Documental de las siguientes (38) oficinas productoras: 
Dirección General, Oficina Asesora de Planeación, Grupo de Sistemas Integrados de Gestión, Oficina de Control Interno, Grupo de Unidad de reacción Inmediata, Grupo de Tesorería, Grupo de Financiera y Presupuestal, Grupo de Representación Judicial y Extrajudicial, Grupo de Cobro Persuasivo y Coactivo, Grupo de adquisiciones y Suministros y Grupo de Control Disciplinario Interno, Grupo de Proyectos presupuesto y Estadística, Grupo de Gestión Administrativa, Grupo de Gestión Documental y Correspondencia, Grupo de Gestión Contractual, Oficina de Asuntos Internacionales, Grupo de Admisibilidad Sanitaria, Grupo de Cooperación y Relacionamiento, Oficina Asesora Jurídica, Grupo de Apoyo Jurídico Institucional, Grupo de Apoyo Reglamentario, Área de Archivo del Grupo de Talento Humano, Área de Nómina del Grupo de Talento Humano, Área de Capacitaciones del Grupo de Talento Humano, Oficina de Laboratorios y Control de Calidad, Grupo Red de Laboratorios y Calidad, Grupo de Laboratorios de Organismos Genéticamente Modificados, Grupo de Laboratorio de Productos Biológicos, Grupo de Laboratorio de Productos Farmacéuticos y otras Tecnologías, Grupo de Laboratorio Fisicoquímico de Alimentos y Bebidas, Grupo de Laboratorio de Microbiología de Alimentos y Bebidas, Grupo de Apoyo Operativo de la Dirección de Operaciones Sanitarias, Grupo de Control de Puertos, Aeropuertos y Pasos Fronterizos de la Dirección de Operaciones Sanitarias, Grupo de Autorizaciones y Licencias de Importación y Exportación de la Dirección de Operaciones Sanitarias,  y el Grupo de Inspección Vigilancia y Control de la Dirección de Operaciones Sanitarias, Área de Bienestar, Grupo de Comunicaciones, Grupo de Publicidad de la Dirección de Medicamentos y productos Biológicos. </t>
  </si>
  <si>
    <t xml:space="preserve">Informe Diagnóstico de Gestión Documental y Correo Electrónico.
</t>
  </si>
  <si>
    <r>
      <t>El Grupo de Gestión Documental y Correspondencia viene realizando anualmente un cronograma de transferencias primarias para el archivo central de los documentos que ya cumplieron su tiempo de retención documental en el archivo de gestión.</t>
    </r>
    <r>
      <rPr>
        <sz val="10"/>
        <rFont val="Arial"/>
        <family val="2"/>
      </rPr>
      <t xml:space="preserve"> Para el año 2017, se elaboró el  cronograma , aunque en este momento no se cuenta con un lugar para la conservación y almacenamiento de los archivos. </t>
    </r>
  </si>
  <si>
    <r>
      <t xml:space="preserve">El fondo acumulado, es el archivo de expedientes de registros sanitarios que  se encontraba en la bodega ubicada en la calle 18A No.69-32, en donde sucedió un siniestro. 
Dicha información  en este momento, se encuentra ubicada  en el segundo piso de la Carrera 68 D No. 17-11/21 Sede Montevideo, se le está realizando el levantamiento de inventario en estado natural de conformidad con el Manual de organización de fondos acumulados y el Acuerdo 02 de 2004 Archivo General de la Nación. 
En el periodo comprendió entre el 01 de enero de 2016 y el 31 de Diciembre de 2016 se intervinieron 500 metros lineales de Fondo acumulado.
</t>
    </r>
    <r>
      <rPr>
        <b/>
        <sz val="10"/>
        <rFont val="Arial"/>
        <family val="2"/>
      </rPr>
      <t>Esta actividad se ejecutara cuando se establezca que en el Invima existe un fondo acumulado, puesto que a la fecha se evidencia solo expedientes de registros sanitarios inactivos.</t>
    </r>
  </si>
  <si>
    <r>
      <t xml:space="preserve">Se evidencia que se avanzado en la primera etapa de Compilación de la Información Institucional con relación a la búsqueda y recopilación de información del instituto (como son los Decretos, resoluciones, actos administrativo, Manuales de Funciones, Procedimientos, Estatutos, organigramas bases de datos).
La organización del Fondo acumulado y Levantamiento de Tablas de Valoración Documental de la institución,  se encuentran enmarcadas en el proyecto de inversión "Fortalecimiento de la gestión documental del Invima, en tecnología e infraestructura a nivel nacional" que tiene como objetivo fortalecer la Gestión Documental del  INVIMA, el cual fue presentado al  Departamento Nacional de Planeación- DNP,  pero  se encuentra en espera de asignación de recursos  que suplan las necesidades de talento humano,  recursos tecnológicas, y de Recursos Materiales y Consumibles, ya que el Grupo de Gestión Documental y Correspondencia no cuenta presupuesto para dicha actividad que permita dar  cumplimiento a la normatividad archivística según acuerdo 02 de 2004 del Archivo General de la Nación, de modo que se solicita ampliación en las fechas de ejecución.
</t>
    </r>
    <r>
      <rPr>
        <b/>
        <sz val="10"/>
        <color theme="1"/>
        <rFont val="Arial"/>
        <family val="2"/>
      </rPr>
      <t>Esta actividad se ejecutara cuando se establezca que en el Invima existe un fondo acumulado, puesto que a la fecha se evidencia solo expedientes de registros sanitarios inactivos.</t>
    </r>
  </si>
  <si>
    <r>
      <t xml:space="preserve">Se evidencia que existe un plan de intervención al Fondo acumulado por parte del  Grupo de Gestión Documental y Correspondencia, el cual se soporta en el  manual de organización del fondo acumulado y el Acuerdo 02 de 2004 del  Archivo General de la Nación.  
</t>
    </r>
    <r>
      <rPr>
        <b/>
        <sz val="10"/>
        <color theme="1"/>
        <rFont val="Arial"/>
        <family val="2"/>
      </rPr>
      <t>Esta actividad se ejecutara cuando se establezca que en el Invima existe un fondo acumulado, puesto que a la fecha se evidencia solo expedientes de registros sanitarios inactivos.</t>
    </r>
  </si>
  <si>
    <r>
      <t xml:space="preserve">El Grupo de Gestión Documental y Correspondencia está realizando el levantamiento de inventario en estado natural de conformidad con el Manual de organización de fondos acumulados y el Acuerdo 02 de 2004 Archivo General de la Nación. Actualmente en el  ultimo semestre del presente año, se ha  registrado en el  Formato Único de Inventario Documental-FUID, un total de  500 metros lineales. 
</t>
    </r>
    <r>
      <rPr>
        <b/>
        <sz val="10"/>
        <rFont val="Arial"/>
        <family val="2"/>
      </rPr>
      <t>Esta actividad se ejecutara cuando se establezca que en el Invima existe un fondo acumulado, puesto que a la fecha se evidencia solo expedientes de registros sanitarios inactivos.</t>
    </r>
  </si>
  <si>
    <r>
      <t xml:space="preserve">Se evidencia que no se realizado ninguna actividad con relación al levantamiento de cuadros clasificación documental ya que debe realizar la compilación de la información institucional para poder establecer la series o asuntos dentro del cuadro de clasificación documental. Por falta de presupuesto no se realizado ninguna acción.
Las Tablas de Valoración Documental de la institución,  se encuentran enmarcadas en el proyecto de inversión "Fortalecimiento de la gestión documental del Invima, en tecnología e infraestructura a nivel nacional" que tiene como objetivo fortalecer la Gestión Documental del  INVIMA,  pero  se encuentra en espera de asignación de recursos que suplan las necesidades de talento humano,  recursos tecnológicas, y de Recursos Materiales y Consumibles, ya que el Grupo de Gestión Documental y Correspondencia no cuenta presupuesto para dicha actividad que permita dar  cumplimiento a la normatividad archivística según acuerdo 02 de 2004 del Archivo General de la Nación, de modo que se solicita ampliación en las fechas de ejecución.
</t>
    </r>
    <r>
      <rPr>
        <b/>
        <sz val="10"/>
        <rFont val="Arial"/>
        <family val="2"/>
      </rPr>
      <t>Esta actividad se ejecutara cuando se establezca que en el Invima existe un fondo acumulado, puesto que a la fecha se evidencia solo expedientes de registros sanitarios inactivos.</t>
    </r>
  </si>
  <si>
    <r>
      <t xml:space="preserve">La  elaboración de las Tabla de Valoración Documental (TVD), están enmarcadas en el Proyecto de Inversión "Fortalecimiento de la gestión documental del Invima, en tecnología e infraestructura a nivel nacional" que tiene como objetivo fortalecer la Gestión Documental del  INVIMA, pero  se encuentra en espera de asignación de recursos que suplan las necesidades de talento humano,  recursos tecnológicas, y de Recursos Materiales y Consumibles, ya que el Grupo de Gestión Documental y Correspondencia no cuenta presupuesto para dicha actividad que permita dar  cumplimiento a la normatividad archivística según acuerdo 02 de 2004 del Archivo General de la Nación, de modo que se solicita ampliación en las fechas de ejecución.
</t>
    </r>
    <r>
      <rPr>
        <b/>
        <sz val="10"/>
        <color theme="1"/>
        <rFont val="Arial"/>
        <family val="2"/>
      </rPr>
      <t>Esta actividad se ejecutara cuando se establezca que en el Invima existe un fondo acumulado, puesto que a la fecha se evidencia solo expedientes de registros sanitarios inactivos.</t>
    </r>
  </si>
  <si>
    <r>
      <t xml:space="preserve">Se evidencia que no se realizado ninguna actividad por falta de presupuesto. Se incluyo lo relacionado al levantamiento de Tabla de Valoración Documental,  en el  Proyecto de Inversión "Fortalecimiento de la gestión documental del Invima, en tecnología e infraestructura a nivel nacional" pero  se encuentra en espera de asignación de recursos, de modo que se solicita ampliación en las fechas de ejecución. 
En la medida que realice las tablas de valoración documental, posteriormente se procederá a su presentación ante Comité Institucional de Desarrollo Administrativo.
</t>
    </r>
    <r>
      <rPr>
        <b/>
        <sz val="10"/>
        <color theme="1"/>
        <rFont val="Arial"/>
        <family val="2"/>
      </rPr>
      <t>Esta actividad se ejecutara cuando se establezca que en el Invima existe un fondo acumulado, puesto que a la fecha se evidencia solo expedientes de registros sanitarios inactivos.</t>
    </r>
  </si>
  <si>
    <r>
      <t xml:space="preserve">Se evidencia que no se realizado ninguna actividad por falta de presupuesto. Se incluyo lo relacionado al levantamiento de Tabla de Valoración Documental,  en el  Proyecto de Inversión "Fortalecimiento de la gestión documental del Invima, en tecnología e infraestructura a nivel nacional" pero  se encuentra en espera de asignación de recursos, de modo que se solicita ampliación en las fechas de ejecución. 
En la medida que se realice la elaboración de las Tablas de Valoración Documental se enviará la propuesta para revisión por parte del Comité Evaluador de Documentos del Archivo General de la Nación- AGN. 
</t>
    </r>
    <r>
      <rPr>
        <b/>
        <sz val="10"/>
        <color theme="1"/>
        <rFont val="Arial"/>
        <family val="2"/>
      </rPr>
      <t>Esta actividad se ejecutara cuando se establezca que en el Invima existe un fondo acumulado, puesto que a la fecha se evidencia solo expedientes de registros sanitarios inactivos.</t>
    </r>
    <r>
      <rPr>
        <sz val="10"/>
        <color theme="1"/>
        <rFont val="Arial"/>
        <family val="2"/>
      </rPr>
      <t xml:space="preserve">
</t>
    </r>
  </si>
  <si>
    <r>
      <t xml:space="preserve">Se evidencia que no se realizado ninguna actividad por falta de presupuesto. Se incluyo lo relacionado al levantamiento de Tabla de Valoración Documental,  en el  Proyecto de Inversión "Fortalecimiento de la gestión documental del Invima, en tecnología e infraestructura a nivel nacional" pero  se encuentra en espera de asignación de recursos, de modo que se solicita ampliación en las fechas de ejecución. 
En la medida que realice las tablas de valoración documental y se aprueben por parte del Comité Institucional de Desarrollo Administrativo y el  Comité Evaluador de Documentos del Archivo General de la Nación- AGN, posteriormente se aplicaran las Tablas de Valoración Documental, para la debida organización documental del fondo acumulado.
</t>
    </r>
    <r>
      <rPr>
        <b/>
        <sz val="10"/>
        <color theme="1"/>
        <rFont val="Arial"/>
        <family val="2"/>
      </rPr>
      <t xml:space="preserve">Esta actividad se ejecutara cuando se establezca que en el Invima existe un fondo acumulado, puesto que a la fecha se evidencia solo expedientes de registros sanitarios inactivos.
</t>
    </r>
  </si>
  <si>
    <r>
      <t xml:space="preserve">Se evidencia que no se realizado ninguna actividad por falta de presupuesto. Se incluyo lo relacionado al levantamiento de Tabla de Valoración Documental,  en el  Proyecto de Inversión "Fortalecimiento de la gestión documental del Invima, en tecnología e infraestructura a nivel nacional" pero  se encuentra en espera de asignación de recursos, de modo que se solicita ampliación en las fechas de ejecución. 
En la medida que realice las tablas de valoración documental y se aprueben por parte del Comité Institucional de Desarrollo Administrativo y el  Comité Evaluador de Documentos del Archivo General de la Nación- AGN, posteriormente se aplicaran las Tablas de Valoración Documental teniendo en cuenta los documentos que se deben eliminar conforme a su disposición final. 
</t>
    </r>
    <r>
      <rPr>
        <b/>
        <sz val="10"/>
        <color theme="1"/>
        <rFont val="Arial"/>
        <family val="2"/>
      </rPr>
      <t>Esta actividad se ejecutara cuando se establezca que en el Invima existe un fondo acumulado, puesto que a la fecha se evidencia solo expedientes de registros sanitarios inactivos.</t>
    </r>
  </si>
  <si>
    <t xml:space="preserve">Esta actividad se encuentra enmarcada dentro del Plan de Necesidades del año 2017, en el proyecto de inversión y en el informe Diagnostico de la Gestión Documental y el Sistema Integrado de Conservación-SIC donde se evidencia las necesidades de infraestructura física, tecnológica, recursos  y de personal.
</t>
  </si>
  <si>
    <t>Las necesidades de conservación y preservación documental se encuentran inmersas en el  Proyecto de Inversión "Fortalecimiento de la gestión documental del Invima, en tecnología e infraestructura a nivel nacional" que tiene como objetivo fortalecer la Gestión Documental del  INVIMA.</t>
  </si>
  <si>
    <t xml:space="preserve">En el  Sistema Integrado de Conservación- SIC se incluyo el plan de acción de intervención de los documentos en cumplimiento del articulo 46 de la Ley General de Archivos 594 de 2000 del Archivo General de la Nación. Adicionalmente  la conservación y preservación documental, se  menciona en el  Proyecto de Inversión "Fortalecimiento de la gestión documental del Invima, en tecnología e infraestructura a nivel nacional", el cual se encuentra en espera de asignación de recursos.
La Oficina de Gestión Administrativa es quien realiza el respectivo cronograma para el proceso de fumigación y mantenimiento de canaletas. El Grupo de Gestión Documental hace el seguimiento y en caso de superar el periodo se hace la solicitud mediante correo electrónico.
Se evidencia que el día sábado 25 de Marzo de 2017, se realizó jornada de fumigación en las  4 sedes del Invima, (chapinero y Montevideo) de acuerdo al correo electrónico de fecha 21  de marzo 2017.
</t>
  </si>
  <si>
    <t>Acta No. 10 del 29 de Julio de 2014</t>
  </si>
  <si>
    <t xml:space="preserve">Para el primer trimestre de 2017 en el archivo central se un total de 4,443 cajas x-200 inventariadas equivalentes a 1.110,75 metros lineales, y para el archivo de gestión al cierre del primer trimestre de 2017 se avanzo en la identificación de 24.999 registros en estado natural equivalentes al 25% de lo programado para el año 2017.
A partir de las capacitaciones que vienen realizando el grupo de gestión Documental frente a la organización documental, cada uno de las dependencias de la entidad se ha hecho responsable del proceso del levantamiento del inventario documental de acuerdo a la normatividad archivística vigente. </t>
  </si>
  <si>
    <t>En cumplimiento a la visita de inspección, vigilancia y control realizada por el Archivo General de la Nación  del 06 al 10 de marzo de 2017 al instituto , se genera un  nuevo Plan  de  Mejoramiento Archivístico  con el objeto de establecer las acciones de mejora aprobadas en comité de Desarrollo Institucional  según acta No. 003 de 2017  y  Radicada ante el Archivo general de la Nación el  día 4 de abril de 2017 con No.  1-2017-02225, el cual acoge las actividades del Plan de Mejoramiento archivístico del año 2014. Esta actividad se ejecutara mediante el Hallazgo No. 4 del Plan de Mejoramiento Archivístico año 2017.</t>
  </si>
  <si>
    <t>Al primer  trimestre de 2017 la meta muestra un avance del 1% de las actividades. La meta presenta un 34% de avance acumulado, evidenciando mediante acta No.003 de 2017 la aprobación de 4 tablas de retención documental durante el trimestre.
Esta actividad se ejecutara mediante el Hallazgo No. 1 del Plan de Mejoramiento Archivístico año 2017.</t>
  </si>
  <si>
    <t xml:space="preserve">En cumplimiento a la visita de inspección, vigilancia y control realizada por el Archivo General de la Nación  del 06 al 10 de marzo de 2017 al instituto , se genera un  nuevo Plan  de  Mejoramiento Archivístico  con el objeto de establecer las acciones de mejora aprobadas en comité de Desarrollo Institucional  según acta No. 003 de 2017  y  Radicada ante el Archivo general de la Nación el  día 4 de abril de 2017 con No.  1-2017-02225, el cual acoge las actividades del Plan de Mejoramiento archivístico del año 2014. Esta actividad se ejecutara mediante el Hallazgo No. 7 del Plan de Mejoramiento Archivístico año 2017.
</t>
  </si>
  <si>
    <t xml:space="preserve">En cumplimiento a la visita de inspección, vigilancia y control realizada por el Archivo General de la Nación  del 06 al 10 de marzo de 2017 al instituto , se genera un  nuevo Plan  de  Mejoramiento Archivístico  con el objeto de establecer las acciones de mejora aprobadas en comité de Desarrollo Institucional  según acta No. 003 de 2017  y  Radicada ante el Archivo general de la Nación el  día 4 de abril de 2017 con No.  1-2017-02225, el cual acoge las actividades del Plan de Mejoramiento archivístico del año 2014. Esta actividad se ejecutara mediante el Hallazgo No. 4 del Plan de Mejoramiento Archivístico año 2017.
</t>
  </si>
  <si>
    <t xml:space="preserve">En cumplimiento a la visita de inspección, vigilancia y control realizada por el Archivo General de la Nación  del 06 al 10 de marzo de 2017 al instituto , se genera un  nuevo Plan  de  Mejoramiento Archivístico  con el objeto de establecer las acciones de mejora aprobadas en comité de Desarrollo Institucional  según acta No. 003 de 2017  y  Radicada ante el Archivo general de la Nación el  día 4 de abril de 2017 con No.  1-2017-02225, el cual acoge las actividades del Plan de Mejoramiento archivístico del año 2014. Esta actividad se ejecutara mediante el Hallazgo No. 1 del Plan de Mejoramiento Archivístico año 2017.
</t>
  </si>
  <si>
    <t xml:space="preserve">En cumplimiento a la visita de inspección, vigilancia y control realizada por el Archivo General de la Nación  del 06 al 10 de marzo de 2017 al instituto , se genera un  nuevo Plan  de  Mejoramiento Archivístico  con el objeto de establecer las acciones de mejora aprobadas en comité de Desarrollo Institucional  según acta No. 003 de 2017  y  Radicada ante el Archivo general de la Nación el  día 4 de abril de 2017 con No.  1-2017-02225, el cual acoge las actividades del Plan de Mejoramiento archivístico del año 2014. Esta actividad se ejecutara mediante el Hallazgo No. 7 del Plan de Mejoramiento Archivístico año 2017.
</t>
  </si>
  <si>
    <t xml:space="preserve">En cumplimiento a la visita de inspección, vigilancia y control realizada por el Archivo General de la Nación  del 06 al 10 de marzo de 2017 al instituto , se genera un  nuevo Plan  de  Mejoramiento Archivístico  con el objeto de establecer las acciones de mejora aprobadas en comité de Desarrollo Institucional  según acta No. 003 de 2017  y  Radicada ante el Archivo general de la Nación el  día 4 de abril de 2017 con No.  1-2017-02225, el cual acoge las actividades del Plan de Mejoramiento archivístico del año 2014. Esta actividad se ejecutara mediante el Hallazgo No. 2 del Plan de Mejoramiento Archivístico año 2017.
</t>
  </si>
  <si>
    <t>El Grupo de Gestión Documental realiza el plan de capacitación y/o asistencia técnica en organización documental para el año  2017 de acuerdo a las necesidades requeridas por los grupos de trabajo, al cierre del primer trimestre de 2017 se han realizado 11 capacitaciones,  y 67 seguimientos a los lineamientos dados  a los grupos de trabajo. Esta actividad se ejecuta anualmente en los archivos de gestión institucional y al cierre del año vigente se ha ejecutado como se relaciona anteriormente.</t>
  </si>
  <si>
    <t xml:space="preserve">
El Plan de capacitaciones programadas para el año 2016 se realizó en un 100%. Para el año 2017 se siguen realizando capacitaciones de acuerdo a la necesidad de los procesos.
La Oficina de Control Interno después de verificar el cumplimiento de las actividades de mejora establecidas para  tratar el hallazgo No. 5 "Dar cumplimiento a la Circular 004 de 2003 para el manejo de todas las Historias Laborales de la Entidad y aplicar el instructivo de foliación establecido por el Archivo General de la Nación", durante los seguimientos realizados al PMA del año 2014, determina que es viable el cierre de este hallazgo por parte del AGN, y de acuerdo a lo expuesto en Acta No. 5 del 25 de abril de 2017 de la Oficina de Control Interno.</t>
  </si>
  <si>
    <t xml:space="preserve">Para el primer trimestre de 2017 se han aprobado  por parte del Comité Institucional de Desarrollo administrativo 4 Tablas de Retención Documental-TRD, para un total a la fecha de 32 TRD aprobadas como se observa a continuación  
1. En Acta No. 015 de 2015 de Comité Institucional de Desarrollo Administrativo de fecha 22 de diciembre de 2015, se aprobaron 11 TRD de las siguientes dependencias : Dirección General, Oficina Asesora de Planeación, Grupo de Sistemas Integrados de Gestión, Oficina de Control Interno, Grupo de Unidad de reacción Inmediata, Grupo de Tesorería, Grupo de Financiera y Presupuestal, Grupo de Representación Judicial y Extrajudicial, Grupo de Cobro Persuasivo y Coactivo, Grupo de adquisiciones y suministros y grupo de control disciplinario interno.
2. En acta No. 012 de 2016 de Comité Institucional de Desarrollo Administrativo de fecha 29 de septiembre de 2016, se aprobaron 17 TRD de las siguientes dependencias :Oficina Asesora Jurídica, Grupo de Apoyo Jurídico Institucional, Grupo de Apoyo Reglamentario, Oficina de Asuntos Internacionales, Grupo de Admisibilidad Sanitaria y Acceso a mercados Internacionales, Grupo de Cooperación y Relacionamiento, Grupo de Red de Laboratorios de Calidad, Grupo de Gestión Administrativa., Grupo de Gestión Contractual, Grupo de Gestión Documental y Correspondencia, Área de Archivo del Grupo de Talento Humano, Área de Nomina del Grupo de Talento Humano, Área de Capacitación del Grupo de Talento Humano, Grupo de Apoyo Operativo de la Dirección de Operaciones Sanitarias, Grupo de Control de Puertos, Aeropuertos y Pasos Fronterizos de la Dirección de Operaciones Sanitarias, Grupo de Autorizaciones y Licencias de Importación y Exportación de la Dirección de Operaciones Sanitarias,  y el Grupo de Inspección Vigilancia y Control de la Dirección de Operaciones Sanitarias. 
3, En Acta No. 003 de 2017 de Comité Institucional de Desarrollo Administrativo de fecha 29 de Marzo de 2017, se aprobaron 4 TRD de las siguientes dependencias: Área de Bienestar, Grupo de Publicidad de la Dirección de Medicamentos y Productos Biológicos, Grupo de Proyectos, Presupuesto y Estadística y el Grupo de Comunicaciones. </t>
  </si>
  <si>
    <t xml:space="preserve">Se han socializado por correo  por parte del  Grupo de Gestión Documental y Correspondencia,  28 Tablas de Retención Documental-TRD, como se observa a continuación:  
1. En Acta No. 015 de 2015 de Comité Institucional de Desarrollo Administrativo de fecha 22 de diciembre de 2015, se aprobaron 11 TRD de las siguientes dependencias : Dirección General, Oficina Asesora de Planeación, Grupo de Sistemas Integrados de Gestión, Oficina de Control Interno, Grupo de Unidad de reacción Inmediata, Grupo de Tesorería, Grupo de Financiera y Presupuestal, Grupo de Representación Judicial y Extrajudicial, Grupo de Cobro Persuasivo y Coactivo, Grupo de adquisiciones y suministros y grupo de control disciplinario interno.
2. En acta No. 012 de 2016 de Comité Institucional de Desarrollo Administrativo de fecha 29 de septiembre de 2016, se aprobaron 17 TRD de las siguientes dependencias :Oficina Asesora Jurídica, Grupo de Apoyo Jurídico Institucional, Grupo de Apoyo Reglamentario, Oficina de Asuntos Internacionales, Grupo de Admisibilidad Sanitaria y Acceso a mercados Internacionales, Grupo de Cooperación y Relacionamiento, Grupo de Red de Laboratorios de Calidad, Grupo de Gestión Administrativa., Grupo de Gestión Contractual, Grupo de Gestión Documental y Correspondencia, Área de Archivo del Grupo de Talento Humano, Área de Nomina del Grupo de Talento Humano, Área de Capacitación del Grupo de Talento Humano, Grupo de Apoyo Operativo de la Dirección de Operaciones Sanitarias, Grupo de Control de Puertos, Aeropuertos y Pasos Fronterizos de la Dirección de Operaciones Sanitarias, Grupo de Autorizaciones y Licencias de Importación y Exportación de la Dirección de Operaciones Sanitarias,  y el Grupo de Inspección Vigilancia y Control de la Dirección de Operaciones Sanitarias. 
3, En Acta No. 003 de 2017 de Comité Institucional de Desarrollo Administrativo de fecha 29 de Marzo de 2017, se aprobaron 4 TRD de las siguientes dependencias: Área de Bienestar, Grupo de Publicidad de la Dirección de Medicamentos y Productos Biológicos, Grupo de Proyectos, Presupuesto y Estadística y el Grupo de Comunicaciones. 
</t>
  </si>
  <si>
    <t>Se encuentran publicado y actualizado en el Mapa de Macro procesos del INVIMA, el Procedimiento de organización, documental con código GAD-GDO-PR005, fecha de emisión del 29 de Diciembre de 2016, el cual consta de los siguientes formatos e instructivos:
a. El Instructivo para el manejo del formato de inventario único documental código GAD-GDO-IN002, fecha de emisión del 01/07/2015.
b. El instructivo de eliminación de documentos en archivo de gestión y central código  GAD-GDO-IN003, fecha de emisión del 29/16/2016. 
c. Formato único de inventario documental GAD-GDO-FM002, fecha de emisión 01 de Julio de 2015
e. Formato Rótulo de caja GAD-GDO-FM003, fecha de emisión 01 de Julio de 2015
f. Formato Rótulo de Carpeta GAD-GDO-FM004, fecha de emisión 3 de agosto de 2016
g. Formato hoja de Control de Documentos GAD-GDO-FM006, fecha de emisión 01 de Julio de 2015
h. Formato testigo de referencia cruzada GAD-GDO-FM010, fecha de emisión 01 de Julio de 2015
j. Formato acta de eliminación documental GAD-GDO-FM014, fecha de emisión 29 de Diciembre de 2016
k. Formato Rotulo para mobiliario de archivo GAD-GDO-FM015, fecha de emisión 21 de marzo de 2017.
l. Instructivo de Préstamo de documentos GAD-GDO-IN006, fecha de emisión 29 de diciembre de 2016.
m. Formato Boleta de préstamo de documentos GAD-GDO-FM016, fecha d emisión 21 de marzo de 2017.</t>
  </si>
  <si>
    <t>El Grupo de Gestión Documental realiza el plan de capacitación y/o asistencia técnica en organización documental para el año  2017 de acuerdo a las necesidades requeridas por los grupos de trabajo, al cierre del primer trimestre de 2017 se han realizado 11 capacitaciones a los grupos de trabajo.</t>
  </si>
  <si>
    <t>El Grupo de Gestión Documental y Correspondencia ha realizado seguimientos a los archivos de gestión para revisar que se este llevando la debida organización documental, como se menciona a continuación: 
En el primer trimestre de  2017 se han  realizado  67 seguimientos a los lineamientos dados para la organización documental  a los grupos de trabajo.</t>
  </si>
  <si>
    <t>Mediante el Plan de Necesidades correspondiente al año 2017 se relacionan los requerimientos para la conservación documental como lo son Des humificadores, Termómetros, Aspiradora para carpetas suave, Purificadores de aire, áreas de almacenaje o resguardo y adecuación de las condiciones ambientales, adicionalmente se han requerido 20 Unid. de  termo higrómetros digitales según correo a la oficina asesora de planeación del 22 de febrero de 2017. 
Adicionalmente estas actividades se encuentran relacionadas en el procedimiento de preservación a largo plazo, protocolo de limpieza y en el Sistema Integrado de Conservación Documental.</t>
  </si>
  <si>
    <t>Desde la coordinación del grupo de gestión documental y correspondencia se  emite correo de fecha 27 de octubre de 2016 al doctor Juan Manuel Mendoza, solicitando  que sea tenido en cuenta para la próxima contratación del año 2017  con la empresa de aseo, la limpieza de los espacios de archivo, con el propósito de controlar las casas de deterioro por agentes químicos, físicos y biológicos que puedan atentar con la integridad física y testimonial de los acervos documentales de la entidad. El 25 de marzo de 2017 se realiza  jornada  de fumigación en las cuatro  sedes del Invima - Montevideo y chapinero, lo anterior previa socialización a través de correo electrónico del 21 de marzo de 2017.</t>
  </si>
  <si>
    <t>Se elaboro el instructivo de préstamo de documentos  código GAD-GDO-IN005 con fecha de emisión 21/10/2016. Este instructivo se encuentra inmerso el Procedimiento de Transferencia Documental, actualizado y publicado en el mapa de Macro procesos en dic. de 2016.</t>
  </si>
  <si>
    <t xml:space="preserve">Al cierre del primer trimestre del año 2017 se realizan actualizaciones al Procedimiento de Gestión y Tramite, y al  
 instructivo de digitalización de documentos con código GAD-GDO-IN004, fecha de emisión 20 de Junio de 2016 de acuerdo a las necesidades identificadas.
</t>
  </si>
  <si>
    <r>
      <rPr>
        <u/>
        <sz val="10"/>
        <rFont val="Arial"/>
        <family val="2"/>
      </rPr>
      <t>S</t>
    </r>
    <r>
      <rPr>
        <sz val="10"/>
        <rFont val="Arial"/>
        <family val="2"/>
      </rPr>
      <t xml:space="preserve">e han generado concientización a los servidores públicos sobre lo relacionado al manejo de correspondencia teniendo en cuenta el Acuerdo 060 en el que se dicta lo relacionado a las pautas que debe seguir el INVIMA, para la administración de la comunicaciones oficiales, y demás normas, para no incurrir en ocultamiento de información o respuestas inoportunas, generando problemas legales a la entidad.
Se generó actualiza el marco normativo a la Política de Gestión Documental Código: GDI-DIE-PL020, Versión: 01, Fecha de Emisión: 07/03/2017 con el objetivo de definir los lineamientos para la administración documental en cualquier soporte, físico y/o electrónico que se maneja en el Instituto Nacional Vigilancia de Medicamento y Alimentos - Invima publicado en Intranet. Lo anterior socializado a través de Systemplus mesa de ayuda según correo del 24 de marzo de 2017. 
</t>
    </r>
  </si>
  <si>
    <r>
      <t>De acuerdo al artículo 26 de la ley 594 de 2000 " Ley General de archivos",  se ha venido implementando el instrumento archivístico que es el Formato Único de Inventario Documental –FUID, de tal manera que se asegure el control de los documentos del INVIMA, para lo cual se han realizado capacitaciones de Organización Documental  por parte del Grupo de Gestión Documental y Correspondencia  y se les ha proporcionado las lineamientos para su diligenciamiento en la fase de archivo de gestión y su posterior transferencia al archivo central. S</t>
    </r>
    <r>
      <rPr>
        <sz val="10"/>
        <color indexed="8"/>
        <rFont val="Arial"/>
        <family val="2"/>
      </rPr>
      <t>e ha divulgado  y socializado dicho instrumento archivístico por medio de:
1. Piezas graficas y Folletos. 
2.  El Macroproceso de Gestión Administrativa en el proceso de Gestión documental y correspondencia, donde se encuentra publicado el instructivo para el manejo del formato de inventario único documental GAD-GDO-IN002 y el Formato único de inventario documental GAD-GDO-FM002
3. El Listado Maestro de Documentos de la entidad, donde se encuentra publicado el instructivo para el manejo del formato de inventario único documental GAD-GDO-IN002 y el Formato único de inventario documental GAD-GDO-FM002.
4. En  capacitación y/o asistencia técnica en organización documental para el año  2017 de acuerdo a las necesidades requeridas por los grupos de trabajo, al cierre del primer trimestre de 2017 se han realizado 11 capacitaciones,  y 67 seguimientos a los lineamientos dados  a los grupos de trabajo.
Esta actividad se ejecuta anualmente en los archivos de gestión institucional y al cierre del año vigente se ha ejecutado como se relaciona anteriormente.</t>
    </r>
  </si>
  <si>
    <t xml:space="preserve">
El Grupo de Gestión Documental realiza el plan de capacitación y/o asistencia técnica en organización documental para el año  2017 de acuerdo a las necesidades requeridas por los grupos de trabajo, al cierre del primer trimestre de 2017 se han realizado 11 capacitaciones,  y 67 seguimientos a los lineamientos dados  a los grupos de trabajo. Esta actividad se ejecuta anualmente en los archivos de gestión institucional y al cierre del año vigente se ha ejecutado como se relaciona anteriormente.</t>
  </si>
  <si>
    <t>En cumplimiento a la visita de inspección, vigilancia y control realizada por el Archivo General de la Nación  del 06 al 10 de marzo de 2017 al instituto , se genera un  nuevo Plan  de  Mejoramiento Archivístico  con el objeto de establecer las acciones de mejora aprobadas en comité de Desarrollo Institucional  según acta No. 003 de 2017  y  Radicada ante el Archivo general de la Nación el  día 4 de abril de 2017 con No.  1-2017-02225, el cual acoge las actividades del Plan de Mejoramiento archivístico del año 2014. Esta actividad se ejecutara mediante el Hallazgo No. 7 del Plan de Mejoramiento Archivístico año 2017.</t>
  </si>
  <si>
    <t>En cumplimiento a la visita de inspección, vigilancia y control realizada por el Archivo General de la Nación  del 06 al 10 de marzo de 2017 al instituto , se genera un  nuevo Plan  de  Mejoramiento Archivístico  con el objeto de establecer las acciones de mejora aprobadas en comité de Desarrollo Institucional  según acta No. 003 de 2017  y  Radicada ante el Archivo general de la Nación el  día 4 de abril de 2017 con No.  1-2017-02225, el cual acoge las actividades del Plan de Mejoramiento archivístico del año 2014. Estas actividades se ejecutaran mediante el Hallazgo No. 2 del Plan de Mejoramiento Archivístico año 2017.</t>
  </si>
  <si>
    <t>En cumplimiento a la visita de inspección, vigilancia y control realizada por el Archivo General de la Nación  del 06 al 10 de marzo de 2017 al instituto , se genera un  nuevo Plan  de  Mejoramiento Archivístico  con el objeto de establecer las acciones de mejora aprobadas en comité de Desarrollo Institucional  según acta No. 003 de 2017  y  Radicada ante el Archivo general de la Nación el  día 4 de abril de 2017 con No.  1-2017-02225, el cual acoge las actividades del Plan de Mejoramiento archivístico del año 2014. Estas actividades se ejecutaran mediante el Hallazgo No. 5 del Plan de Mejoramiento Archivístico año 2017.</t>
  </si>
  <si>
    <t>Las visitas de seguimiento y control referente a la implementación de los lineamientos para la organización documental a nivel institucional se siguen desarrollando y se programan trimestralmente con el fin de que los grupos de trabajo determinen la necesidad de capacitación y/o asistencia Técnica.
En cumplimiento a la visita de inspección, vigilancia y control realizada por el Archivo General de la Nación  del 06 al 10 de marzo de 2017 al instituto , se genera un  nuevo Plan  de  Mejoramiento Archivístico  con el objeto de establecer las acciones de mejora aprobadas en comité de Desarrollo Institucional  según acta No. 003 de 2017  y  Radicada ante el Archivo general de la Nación el  día 4 de abril de 2017 con No.  1-2017-02225, el cual acoge las actividades del Plan de Mejoramiento archivístico del año 2014. Estas actividades se ejecutaran mediante el Hallazgo No. 7 del Plan de Mejoramiento Archivístico año 2017.</t>
  </si>
  <si>
    <t>En cumplimiento a la visita de inspección, vigilancia y control realizada por el Archivo General de la Nación  del 06 al 10 de marzo de 2017 al instituto , se genera un  nuevo Plan  de  Mejoramiento Archivístico  con el objeto de establecer las acciones de mejora aprobadas en comité de Desarrollo Institucional  según acta No. 003 de 2017  y  Radicada ante el Archivo general de la Nación el  día 4 de abril de 2017 con No.  1-2017-02225, el cual acoge las actividades del Plan de Mejoramiento archivístico del año 2014. Estas actividades se ejecutaran mediante el Hallazgo No. 1 del Plan de Mejoramiento Archivístico año 2017.</t>
  </si>
  <si>
    <t>100% de cumplimiento</t>
  </si>
  <si>
    <t>En cumplimiento a la visita de inspección, vigilancia y control realizada por el Archivo General de la Nación  del 06 al 10 de marzo de 2017 al instituto , se genera un  nuevo Plan  de  Mejoramiento Archivístico  con el objeto de establecer las acciones de mejora aprobadas en comité de Desarrollo Institucional  según acta No. 003 de 2017  y  Radicada ante el Archivo general de la Nación el  día 4 de abril de 2017 con No.  1-2017-02225, el cual acoge las actividades del Plan de Mejoramiento archivístico del año 2014. Estas actividades se ejecutaran mediante el Hallazgo No. 6 del Plan de Mejoramiento Archivístico año 2017.</t>
  </si>
  <si>
    <t>En cumplimiento a la visita de inspección, vigilancia y control realizada por el Archivo General de la Nación  del 06 al 10 de marzo de 2017 al instituto , se genera un  nuevo Plan  de  Mejoramiento Archivístico  con el objeto de establecer las acciones de mejora aprobadas en comité de Desarrollo Institucional  según acta No. 003 de 2017  y  Radicada ante el Archivo general de la Nación el  día 4 de abril de 2017 con No.  1-2017-02225, el cual acoge las actividades del Plan de Mejoramiento archivístico del año 2014. Estas actividades se ejecutaran mediante el Hallazgo No. 8 del Plan de Mejoramiento Archivístico año 2017.</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</si>
</sst>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name val="Arial"/>
      <family val="2"/>
    </font>
    <font>
      <b/>
      <sz val="11"/>
      <color indexed="30"/>
      <name val="Arial"/>
      <family val="2"/>
    </font>
    <font>
      <sz val="10"/>
      <color indexed="8"/>
      <name val="Arial"/>
      <family val="2"/>
    </font>
    <font>
      <b/>
      <sz val="9"/>
      <name val="Arial"/>
      <family val="2"/>
    </font>
    <font>
      <sz val="10"/>
      <name val="Arial"/>
      <family val="2"/>
    </font>
    <font>
      <b/>
      <sz val="10"/>
      <name val="Arial"/>
      <family val="2"/>
    </font>
    <font>
      <sz val="10"/>
      <color theme="1"/>
      <name val="Arial"/>
      <family val="2"/>
    </font>
    <font>
      <b/>
      <sz val="11"/>
      <color theme="1"/>
      <name val="Calibri"/>
      <family val="2"/>
      <scheme val="minor"/>
    </font>
    <font>
      <b/>
      <sz val="12"/>
      <color indexed="8"/>
      <name val="Arial"/>
      <family val="2"/>
    </font>
    <font>
      <b/>
      <sz val="9"/>
      <color theme="1"/>
      <name val="Arial"/>
      <family val="2"/>
    </font>
    <font>
      <b/>
      <sz val="11"/>
      <color rgb="FFFF0000"/>
      <name val="Arial"/>
      <family val="2"/>
    </font>
    <font>
      <sz val="11"/>
      <name val="Calibri"/>
      <family val="2"/>
      <scheme val="minor"/>
    </font>
    <font>
      <u/>
      <sz val="10"/>
      <color theme="4" tint="-0.499984740745262"/>
      <name val="Arial"/>
      <family val="2"/>
    </font>
    <font>
      <b/>
      <sz val="10"/>
      <color theme="1"/>
      <name val="Arial"/>
      <family val="2"/>
    </font>
    <font>
      <u/>
      <sz val="10"/>
      <name val="Arial"/>
      <family val="2"/>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5" tint="0.39997558519241921"/>
        <bgColor indexed="64"/>
      </patternFill>
    </fill>
  </fills>
  <borders count="4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1">
    <xf numFmtId="0" fontId="0" fillId="0" borderId="0"/>
  </cellStyleXfs>
  <cellXfs count="205">
    <xf numFmtId="0" fontId="0" fillId="0" borderId="0" xfId="0"/>
    <xf numFmtId="0" fontId="1" fillId="0" borderId="4" xfId="0" applyFont="1" applyBorder="1" applyAlignment="1">
      <alignment horizontal="left"/>
    </xf>
    <xf numFmtId="0" fontId="2" fillId="0" borderId="6" xfId="0" applyFont="1" applyBorder="1" applyAlignment="1">
      <alignment horizontal="left" vertical="center"/>
    </xf>
    <xf numFmtId="0" fontId="5" fillId="2" borderId="4" xfId="0" applyFont="1" applyFill="1" applyBorder="1" applyAlignment="1">
      <alignment horizontal="justify" vertical="top"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justify" vertical="top" wrapText="1"/>
    </xf>
    <xf numFmtId="14" fontId="5" fillId="0" borderId="0" xfId="0" applyNumberFormat="1" applyFont="1" applyFill="1" applyBorder="1" applyAlignment="1">
      <alignment horizontal="justify" vertical="top" wrapText="1"/>
    </xf>
    <xf numFmtId="1" fontId="5" fillId="0" borderId="0" xfId="0" applyNumberFormat="1" applyFont="1" applyFill="1" applyBorder="1" applyAlignment="1">
      <alignment horizontal="justify" vertical="top" wrapText="1"/>
    </xf>
    <xf numFmtId="9" fontId="5" fillId="0" borderId="0" xfId="0" applyNumberFormat="1" applyFont="1" applyFill="1" applyBorder="1" applyAlignment="1">
      <alignment horizontal="justify" vertical="top" wrapText="1"/>
    </xf>
    <xf numFmtId="9" fontId="5" fillId="0" borderId="0" xfId="0" applyNumberFormat="1" applyFont="1" applyFill="1" applyBorder="1" applyAlignment="1">
      <alignment horizontal="center" vertical="center" wrapText="1"/>
    </xf>
    <xf numFmtId="0" fontId="7" fillId="0" borderId="0" xfId="0" applyFont="1" applyFill="1" applyBorder="1" applyAlignment="1">
      <alignment horizontal="justify" vertical="top" wrapText="1"/>
    </xf>
    <xf numFmtId="0" fontId="5" fillId="0" borderId="0" xfId="0" applyFont="1" applyAlignment="1">
      <alignment horizontal="justify" vertical="center" wrapText="1"/>
    </xf>
    <xf numFmtId="9" fontId="5" fillId="0" borderId="0" xfId="0" applyNumberFormat="1" applyFont="1" applyAlignment="1">
      <alignment horizontal="justify" vertical="center" wrapText="1"/>
    </xf>
    <xf numFmtId="0" fontId="7" fillId="0" borderId="0" xfId="0" applyFont="1" applyAlignment="1">
      <alignment horizontal="justify" vertical="center" wrapText="1"/>
    </xf>
    <xf numFmtId="0" fontId="3" fillId="0" borderId="0" xfId="0" applyFont="1" applyAlignment="1">
      <alignment horizontal="justify" vertical="center" wrapText="1"/>
    </xf>
    <xf numFmtId="0" fontId="7" fillId="0" borderId="0" xfId="0" applyFont="1" applyAlignment="1">
      <alignment horizontal="right" vertical="center" wrapText="1"/>
    </xf>
    <xf numFmtId="0" fontId="6" fillId="0" borderId="0" xfId="0" applyFont="1" applyAlignment="1">
      <alignment horizontal="justify" vertical="center" wrapText="1"/>
    </xf>
    <xf numFmtId="9" fontId="6" fillId="0" borderId="0" xfId="0" applyNumberFormat="1" applyFont="1" applyAlignment="1">
      <alignment horizontal="justify" vertical="center" wrapText="1"/>
    </xf>
    <xf numFmtId="9" fontId="6" fillId="0" borderId="0" xfId="0" applyNumberFormat="1" applyFont="1" applyAlignment="1">
      <alignment horizontal="center" vertical="center" wrapText="1"/>
    </xf>
    <xf numFmtId="0" fontId="7" fillId="0" borderId="15" xfId="0" applyFont="1" applyFill="1" applyBorder="1" applyAlignment="1">
      <alignment horizontal="justify" vertical="top" wrapText="1"/>
    </xf>
    <xf numFmtId="0" fontId="7" fillId="0" borderId="23" xfId="0" applyFont="1" applyFill="1" applyBorder="1" applyAlignment="1">
      <alignment horizontal="justify" vertical="top" wrapText="1"/>
    </xf>
    <xf numFmtId="0" fontId="5" fillId="0" borderId="15" xfId="0" applyFont="1" applyFill="1" applyBorder="1" applyAlignment="1">
      <alignment horizontal="justify" vertical="top" wrapText="1"/>
    </xf>
    <xf numFmtId="0" fontId="5" fillId="0" borderId="23" xfId="0" applyFont="1" applyFill="1" applyBorder="1" applyAlignment="1">
      <alignment horizontal="justify" vertical="top" wrapText="1"/>
    </xf>
    <xf numFmtId="0" fontId="5" fillId="2" borderId="15" xfId="0" applyFont="1" applyFill="1" applyBorder="1" applyAlignment="1">
      <alignment horizontal="justify" vertical="top" wrapText="1"/>
    </xf>
    <xf numFmtId="0" fontId="5" fillId="2" borderId="23" xfId="0" applyFont="1" applyFill="1" applyBorder="1" applyAlignment="1">
      <alignment horizontal="justify" vertical="top" wrapText="1"/>
    </xf>
    <xf numFmtId="0" fontId="6" fillId="0" borderId="0" xfId="0" applyFont="1" applyFill="1" applyBorder="1" applyAlignment="1">
      <alignment horizontal="center" vertical="center" textRotation="90" wrapText="1"/>
    </xf>
    <xf numFmtId="0" fontId="1" fillId="0" borderId="6"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7" fillId="0" borderId="30" xfId="0" applyFont="1" applyFill="1" applyBorder="1" applyAlignment="1">
      <alignment horizontal="justify" vertical="top" wrapText="1"/>
    </xf>
    <xf numFmtId="0" fontId="5" fillId="0" borderId="30" xfId="0" applyFont="1" applyFill="1" applyBorder="1" applyAlignment="1">
      <alignment horizontal="justify" vertical="top" wrapText="1"/>
    </xf>
    <xf numFmtId="0" fontId="5" fillId="2" borderId="30" xfId="0" applyFont="1" applyFill="1" applyBorder="1" applyAlignment="1">
      <alignment horizontal="justify" vertical="top" wrapText="1"/>
    </xf>
    <xf numFmtId="0" fontId="7" fillId="0" borderId="4" xfId="0" applyFont="1" applyFill="1" applyBorder="1" applyAlignment="1">
      <alignment horizontal="justify" vertical="center" wrapText="1"/>
    </xf>
    <xf numFmtId="0" fontId="4" fillId="5" borderId="1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0" borderId="4" xfId="0" applyFont="1" applyFill="1" applyBorder="1" applyAlignment="1">
      <alignment horizontal="justify" vertical="top" wrapText="1"/>
    </xf>
    <xf numFmtId="0" fontId="5" fillId="2" borderId="23" xfId="0" applyFont="1" applyFill="1" applyBorder="1" applyAlignment="1">
      <alignment horizontal="center" vertical="center" wrapText="1"/>
    </xf>
    <xf numFmtId="0" fontId="5" fillId="2" borderId="4" xfId="0" applyFont="1" applyFill="1" applyBorder="1" applyAlignment="1">
      <alignment horizontal="justify" vertical="center" wrapText="1"/>
    </xf>
    <xf numFmtId="0" fontId="5" fillId="0" borderId="4" xfId="0" applyFont="1" applyFill="1" applyBorder="1" applyAlignment="1">
      <alignment horizontal="justify" vertical="top" wrapText="1"/>
    </xf>
    <xf numFmtId="0" fontId="5" fillId="0" borderId="4" xfId="0" applyFont="1" applyFill="1" applyBorder="1" applyAlignment="1">
      <alignment horizontal="justify" vertical="center" wrapText="1"/>
    </xf>
    <xf numFmtId="0" fontId="7" fillId="2" borderId="4" xfId="0" applyFont="1" applyFill="1" applyBorder="1" applyAlignment="1">
      <alignment horizontal="justify" vertical="center" wrapText="1"/>
    </xf>
    <xf numFmtId="9" fontId="12" fillId="2" borderId="4" xfId="0" applyNumberFormat="1" applyFont="1" applyFill="1" applyBorder="1" applyAlignment="1">
      <alignment horizontal="center" vertical="center" wrapText="1"/>
    </xf>
    <xf numFmtId="9" fontId="12"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4" xfId="0" applyFont="1" applyBorder="1" applyAlignment="1">
      <alignment horizontal="justify" vertical="center" wrapText="1"/>
    </xf>
    <xf numFmtId="0" fontId="2" fillId="0" borderId="1"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vertical="center"/>
    </xf>
    <xf numFmtId="0" fontId="5"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1" fontId="5" fillId="2" borderId="4" xfId="0" applyNumberFormat="1"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9" fontId="5" fillId="0" borderId="4" xfId="0" applyNumberFormat="1" applyFont="1" applyFill="1" applyBorder="1" applyAlignment="1">
      <alignment horizontal="justify" vertical="center" wrapText="1"/>
    </xf>
    <xf numFmtId="9" fontId="5" fillId="2" borderId="4" xfId="0" applyNumberFormat="1" applyFont="1" applyFill="1" applyBorder="1" applyAlignment="1">
      <alignment horizontal="justify" vertical="center" wrapText="1"/>
    </xf>
    <xf numFmtId="14" fontId="5" fillId="0" borderId="4" xfId="0" applyNumberFormat="1" applyFont="1" applyFill="1" applyBorder="1" applyAlignment="1">
      <alignment horizontal="center" vertical="center" wrapText="1"/>
    </xf>
    <xf numFmtId="14" fontId="7" fillId="0" borderId="4" xfId="0" applyNumberFormat="1" applyFont="1" applyFill="1" applyBorder="1" applyAlignment="1">
      <alignment horizontal="center" vertical="center" wrapText="1"/>
    </xf>
    <xf numFmtId="14" fontId="5" fillId="2" borderId="4" xfId="0" applyNumberFormat="1" applyFont="1" applyFill="1" applyBorder="1" applyAlignment="1">
      <alignment horizontal="center" vertical="center" wrapText="1"/>
    </xf>
    <xf numFmtId="9" fontId="7" fillId="0" borderId="4" xfId="0" applyNumberFormat="1" applyFont="1" applyFill="1" applyBorder="1" applyAlignment="1">
      <alignment horizontal="justify" vertical="center" wrapText="1"/>
    </xf>
    <xf numFmtId="14" fontId="7" fillId="2" borderId="4" xfId="0" applyNumberFormat="1"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5" fillId="2" borderId="4" xfId="0" applyFont="1" applyFill="1" applyBorder="1" applyAlignment="1">
      <alignment horizontal="left" vertical="center" wrapText="1"/>
    </xf>
    <xf numFmtId="0" fontId="7" fillId="0" borderId="2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xf>
    <xf numFmtId="9" fontId="5" fillId="0" borderId="4" xfId="0" applyNumberFormat="1" applyFont="1" applyFill="1" applyBorder="1" applyAlignment="1">
      <alignment horizontal="justify" vertical="top" wrapText="1"/>
    </xf>
    <xf numFmtId="0" fontId="5" fillId="0" borderId="20" xfId="0" applyFont="1" applyFill="1" applyBorder="1" applyAlignment="1">
      <alignment horizontal="justify" vertical="center" wrapText="1"/>
    </xf>
    <xf numFmtId="9" fontId="5" fillId="2" borderId="4" xfId="0" applyNumberFormat="1" applyFont="1" applyFill="1" applyBorder="1" applyAlignment="1">
      <alignment horizontal="center" vertical="center" wrapText="1"/>
    </xf>
    <xf numFmtId="0" fontId="6" fillId="0" borderId="0" xfId="0" applyFont="1" applyAlignment="1">
      <alignment horizontal="right" vertical="center" wrapText="1"/>
    </xf>
    <xf numFmtId="9" fontId="5" fillId="0" borderId="4" xfId="0" applyNumberFormat="1" applyFont="1" applyFill="1" applyBorder="1" applyAlignment="1">
      <alignment horizontal="center" vertical="center" wrapText="1"/>
    </xf>
    <xf numFmtId="14" fontId="2" fillId="0" borderId="1" xfId="0" applyNumberFormat="1" applyFont="1" applyBorder="1" applyAlignment="1">
      <alignment horizontal="left" vertical="center"/>
    </xf>
    <xf numFmtId="0" fontId="5" fillId="2" borderId="20" xfId="0" applyFont="1" applyFill="1" applyBorder="1" applyAlignment="1">
      <alignment horizontal="justify" vertical="center" wrapText="1"/>
    </xf>
    <xf numFmtId="9" fontId="5" fillId="2" borderId="4"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9" fontId="7" fillId="2" borderId="4"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0" fontId="0" fillId="7" borderId="0" xfId="0" applyFill="1"/>
    <xf numFmtId="0" fontId="7" fillId="2" borderId="4" xfId="0" applyFont="1" applyFill="1" applyBorder="1" applyAlignment="1">
      <alignment horizontal="center" vertical="center" wrapText="1"/>
    </xf>
    <xf numFmtId="0" fontId="5" fillId="2" borderId="10" xfId="0" applyFont="1" applyFill="1" applyBorder="1" applyAlignment="1">
      <alignment horizontal="justify" vertical="center" wrapText="1"/>
    </xf>
    <xf numFmtId="14" fontId="12" fillId="2" borderId="10" xfId="0" applyNumberFormat="1" applyFont="1" applyFill="1" applyBorder="1" applyAlignment="1">
      <alignment horizontal="center" vertical="center" wrapText="1"/>
    </xf>
    <xf numFmtId="1" fontId="12" fillId="2" borderId="10" xfId="0" applyNumberFormat="1" applyFont="1" applyFill="1" applyBorder="1" applyAlignment="1">
      <alignment horizontal="center" vertical="center" wrapText="1"/>
    </xf>
    <xf numFmtId="14" fontId="5" fillId="2" borderId="4" xfId="0" applyNumberFormat="1" applyFont="1" applyFill="1" applyBorder="1" applyAlignment="1">
      <alignment horizontal="left" vertical="center" wrapText="1"/>
    </xf>
    <xf numFmtId="0" fontId="7" fillId="2" borderId="30" xfId="0" applyFont="1" applyFill="1" applyBorder="1" applyAlignment="1">
      <alignment horizontal="center" vertical="center" wrapText="1"/>
    </xf>
    <xf numFmtId="0" fontId="0" fillId="2" borderId="0" xfId="0" applyFill="1"/>
    <xf numFmtId="14" fontId="12" fillId="2" borderId="4" xfId="0" applyNumberFormat="1" applyFont="1" applyFill="1" applyBorder="1" applyAlignment="1">
      <alignment horizontal="center" vertical="center" wrapText="1"/>
    </xf>
    <xf numFmtId="14" fontId="0" fillId="2" borderId="4" xfId="0" applyNumberFormat="1" applyFont="1" applyFill="1" applyBorder="1" applyAlignment="1">
      <alignment horizontal="center" vertical="center" wrapText="1"/>
    </xf>
    <xf numFmtId="1" fontId="12" fillId="2" borderId="4" xfId="0" applyNumberFormat="1" applyFont="1" applyFill="1" applyBorder="1" applyAlignment="1">
      <alignment horizontal="center" vertical="center" wrapText="1"/>
    </xf>
    <xf numFmtId="14" fontId="5" fillId="2" borderId="4" xfId="0" applyNumberFormat="1" applyFont="1" applyFill="1" applyBorder="1" applyAlignment="1">
      <alignment horizontal="justify" vertical="center" wrapText="1"/>
    </xf>
    <xf numFmtId="0" fontId="5" fillId="2" borderId="20"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7" fillId="2" borderId="15" xfId="0" applyFont="1" applyFill="1" applyBorder="1" applyAlignment="1">
      <alignment horizontal="justify" vertical="top" wrapText="1"/>
    </xf>
    <xf numFmtId="0" fontId="7" fillId="2" borderId="4" xfId="0" applyFont="1" applyFill="1" applyBorder="1" applyAlignment="1">
      <alignment horizontal="justify" vertical="top" wrapText="1"/>
    </xf>
    <xf numFmtId="0" fontId="7" fillId="2" borderId="23" xfId="0" applyFont="1" applyFill="1" applyBorder="1" applyAlignment="1">
      <alignment horizontal="justify" vertical="top" wrapText="1"/>
    </xf>
    <xf numFmtId="9" fontId="7" fillId="2" borderId="4" xfId="0" applyNumberFormat="1" applyFont="1" applyFill="1" applyBorder="1" applyAlignment="1">
      <alignment horizontal="justify" vertical="center" wrapText="1"/>
    </xf>
    <xf numFmtId="0" fontId="7" fillId="2" borderId="30" xfId="0" applyFont="1" applyFill="1" applyBorder="1" applyAlignment="1">
      <alignment horizontal="justify" vertical="top" wrapText="1"/>
    </xf>
    <xf numFmtId="0" fontId="5" fillId="2" borderId="20" xfId="0" applyFont="1" applyFill="1" applyBorder="1" applyAlignment="1">
      <alignment horizontal="justify" vertical="top" wrapText="1"/>
    </xf>
    <xf numFmtId="0" fontId="5" fillId="2" borderId="31" xfId="0" applyFont="1" applyFill="1" applyBorder="1" applyAlignment="1">
      <alignment horizontal="justify" vertical="top" wrapText="1"/>
    </xf>
    <xf numFmtId="0" fontId="5" fillId="2" borderId="39" xfId="0" applyFont="1" applyFill="1" applyBorder="1" applyAlignment="1">
      <alignment horizontal="justify" vertical="top" wrapText="1"/>
    </xf>
    <xf numFmtId="0" fontId="5" fillId="2" borderId="40" xfId="0" applyFont="1" applyFill="1" applyBorder="1" applyAlignment="1">
      <alignment horizontal="justify" vertical="top" wrapText="1"/>
    </xf>
    <xf numFmtId="0" fontId="5" fillId="2" borderId="31" xfId="0" applyFont="1" applyFill="1" applyBorder="1" applyAlignment="1">
      <alignment horizontal="justify" vertical="center" wrapText="1"/>
    </xf>
    <xf numFmtId="0" fontId="5" fillId="2" borderId="40" xfId="0" applyFont="1" applyFill="1" applyBorder="1" applyAlignment="1">
      <alignment horizontal="justify" vertical="center" wrapText="1"/>
    </xf>
    <xf numFmtId="0" fontId="5" fillId="0" borderId="31" xfId="0" applyFont="1" applyFill="1" applyBorder="1" applyAlignment="1">
      <alignment horizontal="justify" vertical="top" wrapText="1"/>
    </xf>
    <xf numFmtId="0" fontId="5" fillId="0" borderId="39" xfId="0" applyFont="1" applyFill="1" applyBorder="1" applyAlignment="1">
      <alignment horizontal="justify" vertical="top" wrapText="1"/>
    </xf>
    <xf numFmtId="0" fontId="5" fillId="0" borderId="40" xfId="0" applyFont="1" applyFill="1" applyBorder="1" applyAlignment="1">
      <alignment horizontal="justify" vertical="top" wrapText="1"/>
    </xf>
    <xf numFmtId="0" fontId="5" fillId="2" borderId="38" xfId="0" applyFont="1" applyFill="1" applyBorder="1" applyAlignment="1">
      <alignment horizontal="justify" vertical="top" wrapText="1"/>
    </xf>
    <xf numFmtId="0" fontId="7" fillId="2" borderId="8" xfId="0" applyFont="1" applyFill="1" applyBorder="1" applyAlignment="1">
      <alignment horizontal="justify" vertical="top" wrapText="1"/>
    </xf>
    <xf numFmtId="0" fontId="0" fillId="0" borderId="9" xfId="0" applyBorder="1" applyAlignment="1">
      <alignment horizontal="justify" vertical="top"/>
    </xf>
    <xf numFmtId="0" fontId="0" fillId="0" borderId="10" xfId="0" applyBorder="1" applyAlignment="1">
      <alignment horizontal="justify" vertical="top"/>
    </xf>
    <xf numFmtId="0" fontId="6" fillId="0" borderId="0" xfId="0" applyFont="1" applyAlignment="1">
      <alignment horizontal="right" vertical="center" wrapText="1"/>
    </xf>
    <xf numFmtId="0" fontId="7" fillId="0" borderId="15" xfId="0" applyFont="1" applyFill="1" applyBorder="1" applyAlignment="1">
      <alignment horizontal="center" vertical="top" wrapText="1"/>
    </xf>
    <xf numFmtId="0" fontId="5" fillId="0" borderId="8" xfId="0" applyFont="1" applyBorder="1" applyAlignment="1">
      <alignment horizontal="justify" vertical="top" wrapText="1"/>
    </xf>
    <xf numFmtId="0" fontId="5" fillId="0" borderId="9" xfId="0" applyFont="1" applyBorder="1" applyAlignment="1">
      <alignment horizontal="justify" vertical="top" wrapText="1"/>
    </xf>
    <xf numFmtId="0" fontId="5" fillId="0" borderId="10" xfId="0" applyFont="1" applyBorder="1" applyAlignment="1">
      <alignment horizontal="justify" vertical="top" wrapText="1"/>
    </xf>
    <xf numFmtId="0" fontId="4" fillId="5" borderId="4" xfId="0" applyFont="1" applyFill="1" applyBorder="1" applyAlignment="1">
      <alignment horizontal="center" vertical="center" textRotation="90" wrapText="1"/>
    </xf>
    <xf numFmtId="0" fontId="5" fillId="0" borderId="8" xfId="0" applyFont="1" applyFill="1" applyBorder="1" applyAlignment="1">
      <alignment horizontal="justify" vertical="top" wrapText="1"/>
    </xf>
    <xf numFmtId="0" fontId="5" fillId="0" borderId="9" xfId="0" applyFont="1" applyFill="1" applyBorder="1" applyAlignment="1">
      <alignment horizontal="justify" vertical="top" wrapText="1"/>
    </xf>
    <xf numFmtId="0" fontId="5" fillId="0" borderId="10" xfId="0" applyFont="1" applyFill="1" applyBorder="1" applyAlignment="1">
      <alignment horizontal="justify" vertical="top" wrapText="1"/>
    </xf>
    <xf numFmtId="9" fontId="5" fillId="2" borderId="8" xfId="0" applyNumberFormat="1" applyFont="1" applyFill="1" applyBorder="1" applyAlignment="1">
      <alignment horizontal="center" vertical="center" wrapText="1"/>
    </xf>
    <xf numFmtId="9" fontId="5" fillId="2" borderId="9" xfId="0" applyNumberFormat="1" applyFont="1" applyFill="1" applyBorder="1" applyAlignment="1">
      <alignment horizontal="center" vertical="center" wrapText="1"/>
    </xf>
    <xf numFmtId="9" fontId="5" fillId="2" borderId="10" xfId="0" applyNumberFormat="1" applyFont="1" applyFill="1" applyBorder="1" applyAlignment="1">
      <alignment horizontal="center" vertical="center" wrapText="1"/>
    </xf>
    <xf numFmtId="0" fontId="6" fillId="0" borderId="0" xfId="0" applyFont="1" applyBorder="1" applyAlignment="1">
      <alignment horizontal="right" vertical="center" wrapText="1"/>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8" xfId="0" applyFont="1" applyBorder="1" applyAlignment="1">
      <alignment horizontal="justify" vertical="top" wrapText="1"/>
    </xf>
    <xf numFmtId="0" fontId="7" fillId="0" borderId="9" xfId="0" applyFont="1" applyBorder="1" applyAlignment="1">
      <alignment horizontal="justify" vertical="top" wrapText="1"/>
    </xf>
    <xf numFmtId="0" fontId="7" fillId="0" borderId="10" xfId="0" applyFont="1" applyBorder="1" applyAlignment="1">
      <alignment horizontal="justify" vertical="top" wrapText="1"/>
    </xf>
    <xf numFmtId="0" fontId="4" fillId="5" borderId="8" xfId="0" applyFont="1" applyFill="1" applyBorder="1" applyAlignment="1">
      <alignment horizontal="center" vertical="center" textRotation="90" wrapText="1"/>
    </xf>
    <xf numFmtId="0" fontId="4" fillId="5" borderId="9" xfId="0" applyFont="1" applyFill="1" applyBorder="1" applyAlignment="1">
      <alignment horizontal="center" vertical="center" textRotation="90" wrapText="1"/>
    </xf>
    <xf numFmtId="0" fontId="4" fillId="5" borderId="10" xfId="0" applyFont="1" applyFill="1" applyBorder="1" applyAlignment="1">
      <alignment horizontal="center" vertical="center" textRotation="90" wrapText="1"/>
    </xf>
    <xf numFmtId="0" fontId="5" fillId="0" borderId="8" xfId="0" applyFont="1" applyFill="1" applyBorder="1" applyAlignment="1">
      <alignment horizontal="justify" vertical="center" wrapText="1"/>
    </xf>
    <xf numFmtId="0" fontId="5" fillId="0" borderId="9" xfId="0" applyFont="1" applyFill="1" applyBorder="1" applyAlignment="1">
      <alignment horizontal="justify" vertical="center" wrapText="1"/>
    </xf>
    <xf numFmtId="0" fontId="5" fillId="0" borderId="10" xfId="0" applyFont="1" applyFill="1" applyBorder="1" applyAlignment="1">
      <alignment horizontal="justify" vertical="center" wrapText="1"/>
    </xf>
    <xf numFmtId="9" fontId="5" fillId="0" borderId="8" xfId="0" applyNumberFormat="1" applyFont="1" applyFill="1" applyBorder="1" applyAlignment="1">
      <alignment horizontal="center" vertical="center" wrapText="1"/>
    </xf>
    <xf numFmtId="9" fontId="5" fillId="0" borderId="9" xfId="0" applyNumberFormat="1" applyFont="1" applyFill="1" applyBorder="1" applyAlignment="1">
      <alignment horizontal="center" vertical="center" wrapText="1"/>
    </xf>
    <xf numFmtId="9" fontId="5" fillId="0" borderId="10"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0" fontId="7" fillId="0" borderId="9" xfId="0" applyFont="1" applyBorder="1" applyAlignment="1">
      <alignment horizontal="justify" vertical="top"/>
    </xf>
    <xf numFmtId="0" fontId="7" fillId="0" borderId="10" xfId="0" applyFont="1" applyBorder="1" applyAlignment="1">
      <alignment horizontal="justify" vertical="top"/>
    </xf>
    <xf numFmtId="0" fontId="7" fillId="0" borderId="26" xfId="0" applyFont="1" applyFill="1" applyBorder="1" applyAlignment="1">
      <alignment horizontal="center" vertical="top" wrapText="1"/>
    </xf>
    <xf numFmtId="0" fontId="7" fillId="0" borderId="27" xfId="0" applyFont="1" applyFill="1" applyBorder="1" applyAlignment="1">
      <alignment horizontal="center" vertical="top" wrapText="1"/>
    </xf>
    <xf numFmtId="0" fontId="7" fillId="0" borderId="34" xfId="0"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4" xfId="0" applyFont="1" applyFill="1" applyBorder="1" applyAlignment="1">
      <alignment horizontal="justify" vertical="top" wrapText="1"/>
    </xf>
    <xf numFmtId="0" fontId="5" fillId="2" borderId="15" xfId="0" applyFont="1" applyFill="1" applyBorder="1" applyAlignment="1">
      <alignment horizontal="center" vertical="top" wrapText="1"/>
    </xf>
    <xf numFmtId="0" fontId="5" fillId="2" borderId="8" xfId="0" applyFont="1" applyFill="1" applyBorder="1" applyAlignment="1">
      <alignment horizontal="justify" vertical="top" wrapText="1"/>
    </xf>
    <xf numFmtId="0" fontId="5" fillId="2" borderId="9" xfId="0" applyFont="1" applyFill="1" applyBorder="1" applyAlignment="1">
      <alignment horizontal="justify" vertical="top" wrapText="1"/>
    </xf>
    <xf numFmtId="0" fontId="5" fillId="2" borderId="10" xfId="0" applyFont="1" applyFill="1" applyBorder="1" applyAlignment="1">
      <alignment horizontal="justify" vertical="top" wrapText="1"/>
    </xf>
    <xf numFmtId="9" fontId="5" fillId="2" borderId="4" xfId="0" applyNumberFormat="1" applyFont="1" applyFill="1" applyBorder="1" applyAlignment="1">
      <alignment horizontal="center" vertical="center" wrapText="1"/>
    </xf>
    <xf numFmtId="0" fontId="5" fillId="0" borderId="26" xfId="0" applyFont="1" applyFill="1" applyBorder="1" applyAlignment="1">
      <alignment horizontal="center" vertical="top" wrapText="1"/>
    </xf>
    <xf numFmtId="0" fontId="5" fillId="0" borderId="27" xfId="0" applyFont="1" applyFill="1" applyBorder="1" applyAlignment="1">
      <alignment horizontal="center" vertical="top" wrapText="1"/>
    </xf>
    <xf numFmtId="0" fontId="5" fillId="0" borderId="34" xfId="0" applyFont="1" applyFill="1" applyBorder="1" applyAlignment="1">
      <alignment horizontal="center" vertical="top" wrapText="1"/>
    </xf>
    <xf numFmtId="0" fontId="0" fillId="0" borderId="9" xfId="0" applyBorder="1" applyAlignment="1">
      <alignment vertical="top"/>
    </xf>
    <xf numFmtId="0" fontId="0" fillId="0" borderId="10" xfId="0" applyBorder="1" applyAlignment="1">
      <alignment vertical="top"/>
    </xf>
    <xf numFmtId="9" fontId="5" fillId="2" borderId="8" xfId="0" applyNumberFormat="1" applyFont="1" applyFill="1" applyBorder="1" applyAlignment="1">
      <alignment horizontal="justify" vertical="center" wrapText="1"/>
    </xf>
    <xf numFmtId="9" fontId="5" fillId="2" borderId="9" xfId="0" applyNumberFormat="1" applyFont="1" applyFill="1" applyBorder="1" applyAlignment="1">
      <alignment horizontal="justify" vertical="center" wrapText="1"/>
    </xf>
    <xf numFmtId="0" fontId="0" fillId="0" borderId="9" xfId="0" applyBorder="1" applyAlignment="1">
      <alignment horizontal="justify" vertical="center" wrapText="1"/>
    </xf>
    <xf numFmtId="0" fontId="0" fillId="0" borderId="10" xfId="0" applyBorder="1" applyAlignment="1">
      <alignment horizontal="justify" vertical="center" wrapText="1"/>
    </xf>
    <xf numFmtId="0" fontId="8" fillId="3" borderId="16" xfId="0" applyFont="1" applyFill="1" applyBorder="1" applyAlignment="1">
      <alignment horizontal="center" vertical="center"/>
    </xf>
    <xf numFmtId="0" fontId="8" fillId="3" borderId="19" xfId="0" applyFont="1" applyFill="1" applyBorder="1" applyAlignment="1">
      <alignment horizontal="center" vertical="center"/>
    </xf>
    <xf numFmtId="0" fontId="5" fillId="0" borderId="33" xfId="0" applyFont="1" applyBorder="1" applyAlignment="1">
      <alignment horizontal="justify" vertical="top" wrapText="1"/>
    </xf>
    <xf numFmtId="0" fontId="5" fillId="0" borderId="33" xfId="0" applyFont="1" applyFill="1" applyBorder="1" applyAlignment="1">
      <alignment horizontal="justify" vertical="top" wrapText="1"/>
    </xf>
    <xf numFmtId="0" fontId="4" fillId="5" borderId="4"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4" borderId="20"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31" xfId="0" applyFont="1" applyFill="1" applyBorder="1" applyAlignment="1" applyProtection="1">
      <alignment horizontal="center" vertical="center" wrapText="1"/>
      <protection locked="0"/>
    </xf>
    <xf numFmtId="0" fontId="4" fillId="4" borderId="32" xfId="0" applyFont="1" applyFill="1" applyBorder="1" applyAlignment="1" applyProtection="1">
      <alignment horizontal="center" vertical="center" wrapText="1"/>
      <protection locked="0"/>
    </xf>
    <xf numFmtId="0" fontId="4" fillId="3" borderId="15"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5" borderId="15"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textRotation="90" wrapText="1"/>
      <protection locked="0"/>
    </xf>
    <xf numFmtId="0" fontId="4" fillId="5" borderId="18" xfId="0" applyFont="1" applyFill="1" applyBorder="1" applyAlignment="1" applyProtection="1">
      <alignment horizontal="center" vertical="center" textRotation="90" wrapText="1"/>
      <protection locked="0"/>
    </xf>
    <xf numFmtId="0" fontId="4" fillId="0" borderId="4" xfId="0" applyFont="1" applyBorder="1" applyAlignment="1">
      <alignment horizontal="left"/>
    </xf>
    <xf numFmtId="0" fontId="2" fillId="0" borderId="1" xfId="0" applyFont="1" applyBorder="1" applyAlignment="1">
      <alignment horizontal="left" vertical="center"/>
    </xf>
    <xf numFmtId="0" fontId="2" fillId="0" borderId="3" xfId="0" applyFont="1" applyBorder="1" applyAlignment="1">
      <alignment horizontal="left" vertical="center"/>
    </xf>
    <xf numFmtId="0" fontId="10" fillId="0" borderId="4" xfId="0" applyFont="1" applyBorder="1" applyAlignment="1">
      <alignment horizontal="left" vertical="top" wrapText="1"/>
    </xf>
    <xf numFmtId="0" fontId="1" fillId="6" borderId="35" xfId="0" applyFont="1" applyFill="1" applyBorder="1" applyAlignment="1">
      <alignment horizontal="left" vertical="center"/>
    </xf>
    <xf numFmtId="0" fontId="11" fillId="6" borderId="36" xfId="0" applyFont="1" applyFill="1" applyBorder="1" applyAlignment="1">
      <alignment horizontal="left" vertical="center"/>
    </xf>
    <xf numFmtId="0" fontId="11" fillId="6" borderId="37" xfId="0" applyFont="1" applyFill="1" applyBorder="1" applyAlignment="1">
      <alignment horizontal="left" vertical="center"/>
    </xf>
    <xf numFmtId="0" fontId="9" fillId="5" borderId="28"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2" fillId="0" borderId="2"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14" fontId="2" fillId="0" borderId="1" xfId="0" applyNumberFormat="1" applyFont="1" applyBorder="1" applyAlignment="1">
      <alignment horizontal="left" vertical="center"/>
    </xf>
    <xf numFmtId="0" fontId="1" fillId="0" borderId="1" xfId="0" applyFont="1" applyBorder="1" applyAlignment="1">
      <alignment horizontal="left"/>
    </xf>
    <xf numFmtId="0" fontId="1" fillId="0" borderId="2" xfId="0" applyFont="1" applyBorder="1" applyAlignment="1">
      <alignment horizontal="left"/>
    </xf>
    <xf numFmtId="0" fontId="1" fillId="0" borderId="1" xfId="0" applyFont="1" applyBorder="1" applyAlignment="1">
      <alignment horizontal="left" vertical="center"/>
    </xf>
    <xf numFmtId="0" fontId="1" fillId="0" borderId="2"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4"/>
  <sheetViews>
    <sheetView tabSelected="1" topLeftCell="M1" zoomScale="80" zoomScaleNormal="80" workbookViewId="0">
      <selection activeCell="F10" sqref="F10"/>
    </sheetView>
  </sheetViews>
  <sheetFormatPr baseColWidth="10" defaultRowHeight="15" x14ac:dyDescent="0.25"/>
  <cols>
    <col min="2" max="2" width="21.7109375" customWidth="1"/>
    <col min="3" max="3" width="11.85546875" customWidth="1"/>
    <col min="4" max="4" width="24" customWidth="1"/>
    <col min="5" max="5" width="11.42578125" customWidth="1"/>
    <col min="6" max="6" width="53.7109375" customWidth="1"/>
    <col min="7" max="7" width="13.140625" customWidth="1"/>
    <col min="8" max="8" width="12.85546875" customWidth="1"/>
    <col min="9" max="9" width="11.42578125" customWidth="1"/>
    <col min="10" max="10" width="15.28515625" customWidth="1"/>
    <col min="11" max="11" width="28.5703125" customWidth="1"/>
    <col min="12" max="12" width="18.140625" customWidth="1"/>
    <col min="13" max="13" width="131.140625" customWidth="1"/>
    <col min="14" max="14" width="30.5703125" style="67" customWidth="1"/>
    <col min="15" max="15" width="47.85546875" style="67" customWidth="1"/>
    <col min="16" max="16" width="57.7109375" customWidth="1"/>
    <col min="17" max="17" width="15.7109375" customWidth="1"/>
    <col min="18" max="18" width="14.140625" customWidth="1"/>
    <col min="19" max="19" width="15.140625" customWidth="1"/>
    <col min="20" max="20" width="20.140625" customWidth="1"/>
  </cols>
  <sheetData>
    <row r="1" spans="1:40" x14ac:dyDescent="0.25">
      <c r="A1" s="201" t="s">
        <v>0</v>
      </c>
      <c r="B1" s="202"/>
      <c r="C1" s="47" t="s">
        <v>57</v>
      </c>
      <c r="D1" s="48"/>
      <c r="E1" s="48"/>
      <c r="F1" s="48"/>
      <c r="G1" s="48"/>
      <c r="H1" s="48"/>
      <c r="I1" s="49"/>
      <c r="J1" s="1" t="s">
        <v>1</v>
      </c>
      <c r="K1" s="200" t="s">
        <v>59</v>
      </c>
      <c r="L1" s="183"/>
      <c r="M1" s="183"/>
      <c r="N1" s="183"/>
      <c r="O1" s="183"/>
      <c r="P1" s="183"/>
      <c r="Q1" s="183"/>
      <c r="R1" s="183"/>
      <c r="S1" s="197"/>
      <c r="T1" s="73"/>
    </row>
    <row r="2" spans="1:40" x14ac:dyDescent="0.25">
      <c r="A2" s="181" t="s">
        <v>2</v>
      </c>
      <c r="B2" s="181"/>
      <c r="C2" s="47" t="s">
        <v>58</v>
      </c>
      <c r="D2" s="48"/>
      <c r="E2" s="48"/>
      <c r="F2" s="48"/>
      <c r="G2" s="48"/>
      <c r="H2" s="48"/>
      <c r="I2" s="49"/>
      <c r="J2" s="203" t="s">
        <v>3</v>
      </c>
      <c r="K2" s="204"/>
      <c r="L2" s="200">
        <v>41834</v>
      </c>
      <c r="M2" s="183"/>
      <c r="N2" s="183"/>
      <c r="O2" s="183"/>
      <c r="P2" s="183"/>
      <c r="Q2" s="183"/>
      <c r="R2" s="183"/>
      <c r="S2" s="183"/>
      <c r="T2" s="197"/>
    </row>
    <row r="3" spans="1:40" x14ac:dyDescent="0.25">
      <c r="A3" s="181" t="s">
        <v>4</v>
      </c>
      <c r="B3" s="181"/>
      <c r="C3" s="182" t="s">
        <v>60</v>
      </c>
      <c r="D3" s="183"/>
      <c r="E3" s="183"/>
      <c r="F3" s="183"/>
      <c r="G3" s="183"/>
      <c r="H3" s="183"/>
      <c r="I3" s="197"/>
      <c r="J3" s="198" t="s">
        <v>5</v>
      </c>
      <c r="K3" s="199"/>
      <c r="L3" s="200">
        <v>43646</v>
      </c>
      <c r="M3" s="183"/>
      <c r="N3" s="183"/>
      <c r="O3" s="183"/>
      <c r="P3" s="183"/>
      <c r="Q3" s="183"/>
      <c r="R3" s="183"/>
      <c r="S3" s="183"/>
      <c r="T3" s="197"/>
    </row>
    <row r="4" spans="1:40" x14ac:dyDescent="0.25">
      <c r="A4" s="181" t="s">
        <v>6</v>
      </c>
      <c r="B4" s="181"/>
      <c r="C4" s="182" t="s">
        <v>61</v>
      </c>
      <c r="D4" s="183"/>
      <c r="E4" s="183"/>
      <c r="F4" s="183"/>
      <c r="G4" s="183"/>
      <c r="H4" s="2"/>
      <c r="I4" s="2"/>
      <c r="J4" s="26"/>
      <c r="K4" s="26"/>
      <c r="L4" s="27"/>
      <c r="M4" s="27"/>
      <c r="N4" s="27"/>
      <c r="O4" s="27"/>
      <c r="P4" s="27"/>
      <c r="Q4" s="27"/>
      <c r="R4" s="27"/>
      <c r="S4" s="27"/>
      <c r="T4" s="28"/>
    </row>
    <row r="5" spans="1:40" ht="26.25" customHeight="1" thickBot="1" x14ac:dyDescent="0.3">
      <c r="A5" s="184" t="s">
        <v>55</v>
      </c>
      <c r="B5" s="184"/>
      <c r="C5" s="185" t="s">
        <v>282</v>
      </c>
      <c r="D5" s="186"/>
      <c r="E5" s="186"/>
      <c r="F5" s="186"/>
      <c r="G5" s="186"/>
      <c r="H5" s="186"/>
      <c r="I5" s="186"/>
      <c r="J5" s="186"/>
      <c r="K5" s="186"/>
      <c r="L5" s="186"/>
      <c r="M5" s="186"/>
      <c r="N5" s="186"/>
      <c r="O5" s="186"/>
      <c r="P5" s="186"/>
      <c r="Q5" s="186"/>
      <c r="R5" s="186"/>
      <c r="S5" s="186"/>
      <c r="T5" s="187"/>
    </row>
    <row r="6" spans="1:40" ht="15.75" x14ac:dyDescent="0.25">
      <c r="A6" s="188" t="s">
        <v>53</v>
      </c>
      <c r="B6" s="189"/>
      <c r="C6" s="190"/>
      <c r="D6" s="190"/>
      <c r="E6" s="190"/>
      <c r="F6" s="190"/>
      <c r="G6" s="190"/>
      <c r="H6" s="190"/>
      <c r="I6" s="190"/>
      <c r="J6" s="190"/>
      <c r="K6" s="190"/>
      <c r="L6" s="190"/>
      <c r="M6" s="190"/>
      <c r="N6" s="190"/>
      <c r="O6" s="191"/>
      <c r="P6" s="192" t="s">
        <v>52</v>
      </c>
      <c r="Q6" s="193"/>
      <c r="R6" s="194" t="s">
        <v>51</v>
      </c>
      <c r="S6" s="195"/>
      <c r="T6" s="196"/>
    </row>
    <row r="7" spans="1:40" ht="28.5" customHeight="1" x14ac:dyDescent="0.25">
      <c r="A7" s="177" t="s">
        <v>7</v>
      </c>
      <c r="B7" s="165" t="s">
        <v>8</v>
      </c>
      <c r="C7" s="179" t="s">
        <v>9</v>
      </c>
      <c r="D7" s="165" t="s">
        <v>10</v>
      </c>
      <c r="E7" s="165" t="s">
        <v>11</v>
      </c>
      <c r="F7" s="165" t="s">
        <v>12</v>
      </c>
      <c r="G7" s="165" t="s">
        <v>13</v>
      </c>
      <c r="H7" s="165"/>
      <c r="I7" s="165" t="s">
        <v>14</v>
      </c>
      <c r="J7" s="165" t="s">
        <v>15</v>
      </c>
      <c r="K7" s="165" t="s">
        <v>16</v>
      </c>
      <c r="L7" s="165" t="s">
        <v>17</v>
      </c>
      <c r="M7" s="165" t="s">
        <v>18</v>
      </c>
      <c r="N7" s="165" t="s">
        <v>19</v>
      </c>
      <c r="O7" s="167" t="s">
        <v>22</v>
      </c>
      <c r="P7" s="169" t="s">
        <v>50</v>
      </c>
      <c r="Q7" s="171" t="s">
        <v>56</v>
      </c>
      <c r="R7" s="173" t="s">
        <v>20</v>
      </c>
      <c r="S7" s="175" t="s">
        <v>21</v>
      </c>
      <c r="T7" s="161" t="s">
        <v>54</v>
      </c>
    </row>
    <row r="8" spans="1:40" ht="29.25" customHeight="1" thickBot="1" x14ac:dyDescent="0.3">
      <c r="A8" s="178"/>
      <c r="B8" s="166"/>
      <c r="C8" s="180"/>
      <c r="D8" s="166"/>
      <c r="E8" s="166"/>
      <c r="F8" s="166"/>
      <c r="G8" s="33" t="s">
        <v>23</v>
      </c>
      <c r="H8" s="33" t="s">
        <v>24</v>
      </c>
      <c r="I8" s="166"/>
      <c r="J8" s="166"/>
      <c r="K8" s="166"/>
      <c r="L8" s="166"/>
      <c r="M8" s="166"/>
      <c r="N8" s="166"/>
      <c r="O8" s="168"/>
      <c r="P8" s="170"/>
      <c r="Q8" s="172"/>
      <c r="R8" s="174"/>
      <c r="S8" s="176"/>
      <c r="T8" s="162"/>
    </row>
    <row r="9" spans="1:40" s="79" customFormat="1" ht="142.5" customHeight="1" x14ac:dyDescent="0.25">
      <c r="A9" s="112">
        <v>1</v>
      </c>
      <c r="B9" s="163" t="s">
        <v>62</v>
      </c>
      <c r="C9" s="116" t="s">
        <v>25</v>
      </c>
      <c r="D9" s="164" t="s">
        <v>157</v>
      </c>
      <c r="E9" s="34">
        <v>1</v>
      </c>
      <c r="F9" s="81" t="s">
        <v>63</v>
      </c>
      <c r="G9" s="82">
        <v>41834</v>
      </c>
      <c r="H9" s="82">
        <v>41973</v>
      </c>
      <c r="I9" s="83">
        <f>(H9-G9)/7</f>
        <v>19.857142857142858</v>
      </c>
      <c r="J9" s="78">
        <v>1</v>
      </c>
      <c r="K9" s="84" t="s">
        <v>66</v>
      </c>
      <c r="L9" s="151">
        <f>(J9+J10+J12)/4</f>
        <v>0.67500000000000004</v>
      </c>
      <c r="M9" s="42" t="s">
        <v>70</v>
      </c>
      <c r="N9" s="36" t="s">
        <v>146</v>
      </c>
      <c r="O9" s="38" t="s">
        <v>267</v>
      </c>
      <c r="P9" s="107" t="s">
        <v>306</v>
      </c>
      <c r="Q9" s="85"/>
      <c r="R9" s="23"/>
      <c r="S9" s="3"/>
      <c r="T9" s="24"/>
      <c r="U9" s="86"/>
      <c r="V9" s="86"/>
      <c r="W9" s="86"/>
      <c r="X9" s="86"/>
      <c r="Y9" s="86"/>
      <c r="Z9" s="86"/>
      <c r="AA9" s="86"/>
      <c r="AB9" s="86"/>
      <c r="AC9" s="86"/>
      <c r="AD9" s="86"/>
      <c r="AE9" s="86"/>
      <c r="AF9" s="86"/>
      <c r="AG9" s="86"/>
      <c r="AH9" s="86"/>
      <c r="AI9" s="86"/>
      <c r="AJ9" s="86"/>
      <c r="AK9" s="86"/>
      <c r="AL9" s="86"/>
      <c r="AM9" s="86"/>
      <c r="AN9" s="86"/>
    </row>
    <row r="10" spans="1:40" s="79" customFormat="1" ht="127.5" customHeight="1" x14ac:dyDescent="0.25">
      <c r="A10" s="112"/>
      <c r="B10" s="114"/>
      <c r="C10" s="116"/>
      <c r="D10" s="118"/>
      <c r="E10" s="34">
        <v>2</v>
      </c>
      <c r="F10" s="42" t="s">
        <v>65</v>
      </c>
      <c r="G10" s="87">
        <v>41973</v>
      </c>
      <c r="H10" s="88">
        <v>42597</v>
      </c>
      <c r="I10" s="89">
        <f t="shared" ref="I10:I41" si="0">(H10-G10)/7</f>
        <v>89.142857142857139</v>
      </c>
      <c r="J10" s="78">
        <v>1</v>
      </c>
      <c r="K10" s="90" t="s">
        <v>67</v>
      </c>
      <c r="L10" s="151"/>
      <c r="M10" s="42" t="s">
        <v>240</v>
      </c>
      <c r="N10" s="36" t="s">
        <v>145</v>
      </c>
      <c r="O10" s="38" t="s">
        <v>219</v>
      </c>
      <c r="P10" s="100"/>
      <c r="Q10" s="92"/>
      <c r="R10" s="23"/>
      <c r="S10" s="3"/>
      <c r="T10" s="24"/>
      <c r="U10" s="86"/>
      <c r="V10" s="86"/>
      <c r="W10" s="86"/>
      <c r="X10" s="86"/>
      <c r="Y10" s="86"/>
      <c r="Z10" s="86"/>
      <c r="AA10" s="86"/>
      <c r="AB10" s="86"/>
      <c r="AC10" s="86"/>
      <c r="AD10" s="86"/>
      <c r="AE10" s="86"/>
      <c r="AF10" s="86"/>
      <c r="AG10" s="86"/>
      <c r="AH10" s="86"/>
      <c r="AI10" s="86"/>
      <c r="AJ10" s="86"/>
      <c r="AK10" s="86"/>
      <c r="AL10" s="86"/>
      <c r="AM10" s="86"/>
      <c r="AN10" s="86"/>
    </row>
    <row r="11" spans="1:40" ht="93" customHeight="1" x14ac:dyDescent="0.25">
      <c r="A11" s="112"/>
      <c r="B11" s="114"/>
      <c r="C11" s="116"/>
      <c r="D11" s="118"/>
      <c r="E11" s="34">
        <v>3</v>
      </c>
      <c r="F11" s="42" t="s">
        <v>241</v>
      </c>
      <c r="G11" s="88">
        <v>41870</v>
      </c>
      <c r="H11" s="88">
        <v>42704</v>
      </c>
      <c r="I11" s="89">
        <f t="shared" si="0"/>
        <v>119.14285714285714</v>
      </c>
      <c r="J11" s="77">
        <v>1</v>
      </c>
      <c r="K11" s="78" t="s">
        <v>68</v>
      </c>
      <c r="L11" s="151"/>
      <c r="M11" s="42" t="s">
        <v>250</v>
      </c>
      <c r="N11" s="36" t="s">
        <v>69</v>
      </c>
      <c r="O11" s="38" t="s">
        <v>209</v>
      </c>
      <c r="P11" s="100"/>
      <c r="Q11" s="31"/>
      <c r="R11" s="23"/>
      <c r="S11" s="3"/>
      <c r="T11" s="24"/>
      <c r="U11" s="86"/>
      <c r="V11" s="86"/>
      <c r="W11" s="86"/>
      <c r="X11" s="86"/>
      <c r="Y11" s="86"/>
      <c r="Z11" s="86"/>
      <c r="AA11" s="86"/>
      <c r="AB11" s="86"/>
      <c r="AC11" s="86"/>
      <c r="AD11" s="86"/>
      <c r="AE11" s="86"/>
      <c r="AF11" s="86"/>
      <c r="AG11" s="86"/>
      <c r="AH11" s="86"/>
      <c r="AI11" s="86"/>
      <c r="AJ11" s="86"/>
      <c r="AK11" s="86"/>
      <c r="AL11" s="86"/>
      <c r="AM11" s="86"/>
      <c r="AN11" s="86"/>
    </row>
    <row r="12" spans="1:40" ht="163.5" customHeight="1" x14ac:dyDescent="0.25">
      <c r="A12" s="112"/>
      <c r="B12" s="115"/>
      <c r="C12" s="116"/>
      <c r="D12" s="119"/>
      <c r="E12" s="34">
        <v>4</v>
      </c>
      <c r="F12" s="42" t="s">
        <v>64</v>
      </c>
      <c r="G12" s="88">
        <v>41870</v>
      </c>
      <c r="H12" s="87">
        <v>42735</v>
      </c>
      <c r="I12" s="89">
        <f t="shared" si="0"/>
        <v>123.57142857142857</v>
      </c>
      <c r="J12" s="77">
        <v>0.7</v>
      </c>
      <c r="K12" s="39" t="s">
        <v>68</v>
      </c>
      <c r="L12" s="151"/>
      <c r="M12" s="42" t="s">
        <v>251</v>
      </c>
      <c r="N12" s="36" t="s">
        <v>147</v>
      </c>
      <c r="O12" s="38" t="s">
        <v>246</v>
      </c>
      <c r="P12" s="101"/>
      <c r="Q12" s="31"/>
      <c r="R12" s="23"/>
      <c r="S12" s="3"/>
      <c r="T12" s="24"/>
      <c r="U12" s="86"/>
      <c r="V12" s="86"/>
      <c r="W12" s="86"/>
      <c r="X12" s="86"/>
      <c r="Y12" s="86"/>
      <c r="Z12" s="86"/>
      <c r="AA12" s="86"/>
      <c r="AB12" s="86"/>
      <c r="AC12" s="86"/>
      <c r="AD12" s="86"/>
      <c r="AE12" s="86"/>
      <c r="AF12" s="86"/>
      <c r="AG12" s="86"/>
      <c r="AH12" s="86"/>
      <c r="AI12" s="86"/>
      <c r="AJ12" s="86"/>
      <c r="AK12" s="86"/>
      <c r="AL12" s="86"/>
      <c r="AM12" s="86"/>
      <c r="AN12" s="86"/>
    </row>
    <row r="13" spans="1:40" s="79" customFormat="1" ht="63.75" customHeight="1" x14ac:dyDescent="0.25">
      <c r="A13" s="152">
        <v>2</v>
      </c>
      <c r="B13" s="113" t="s">
        <v>72</v>
      </c>
      <c r="C13" s="130" t="s">
        <v>71</v>
      </c>
      <c r="D13" s="117" t="s">
        <v>187</v>
      </c>
      <c r="E13" s="34">
        <v>1</v>
      </c>
      <c r="F13" s="42" t="s">
        <v>73</v>
      </c>
      <c r="G13" s="88">
        <v>41848</v>
      </c>
      <c r="H13" s="87">
        <v>41973</v>
      </c>
      <c r="I13" s="89">
        <f t="shared" si="0"/>
        <v>17.857142857142858</v>
      </c>
      <c r="J13" s="77">
        <v>1</v>
      </c>
      <c r="K13" s="42" t="s">
        <v>242</v>
      </c>
      <c r="L13" s="157">
        <f>(J13+J14+J15+J16+J17+J18)/6</f>
        <v>0.93333333333333324</v>
      </c>
      <c r="M13" s="42" t="s">
        <v>261</v>
      </c>
      <c r="N13" s="42" t="s">
        <v>81</v>
      </c>
      <c r="O13" s="42" t="s">
        <v>243</v>
      </c>
      <c r="P13" s="108" t="s">
        <v>306</v>
      </c>
      <c r="Q13" s="42"/>
      <c r="R13" s="42"/>
      <c r="S13" s="42"/>
      <c r="T13" s="42"/>
      <c r="U13" s="42"/>
      <c r="V13" s="42"/>
      <c r="W13" s="42"/>
      <c r="X13" s="42"/>
    </row>
    <row r="14" spans="1:40" s="79" customFormat="1" ht="80.25" customHeight="1" x14ac:dyDescent="0.25">
      <c r="A14" s="153"/>
      <c r="B14" s="114"/>
      <c r="C14" s="131"/>
      <c r="D14" s="155"/>
      <c r="E14" s="34">
        <v>2</v>
      </c>
      <c r="F14" s="42" t="s">
        <v>74</v>
      </c>
      <c r="G14" s="88">
        <v>41848</v>
      </c>
      <c r="H14" s="87">
        <v>41973</v>
      </c>
      <c r="I14" s="89">
        <f t="shared" si="0"/>
        <v>17.857142857142858</v>
      </c>
      <c r="J14" s="77">
        <v>1</v>
      </c>
      <c r="K14" s="42" t="s">
        <v>244</v>
      </c>
      <c r="L14" s="158"/>
      <c r="M14" s="42" t="s">
        <v>263</v>
      </c>
      <c r="N14" s="42" t="s">
        <v>148</v>
      </c>
      <c r="O14" s="42" t="s">
        <v>245</v>
      </c>
      <c r="P14" s="109"/>
      <c r="Q14" s="42"/>
      <c r="R14" s="42"/>
      <c r="S14" s="42"/>
      <c r="T14" s="42"/>
      <c r="U14" s="42"/>
      <c r="V14" s="42"/>
      <c r="W14" s="42"/>
      <c r="X14" s="42"/>
    </row>
    <row r="15" spans="1:40" ht="211.5" customHeight="1" x14ac:dyDescent="0.25">
      <c r="A15" s="153"/>
      <c r="B15" s="114"/>
      <c r="C15" s="131"/>
      <c r="D15" s="155"/>
      <c r="E15" s="34">
        <v>3</v>
      </c>
      <c r="F15" s="42" t="s">
        <v>75</v>
      </c>
      <c r="G15" s="88">
        <v>41848</v>
      </c>
      <c r="H15" s="87">
        <v>41973</v>
      </c>
      <c r="I15" s="89">
        <f t="shared" si="0"/>
        <v>17.857142857142858</v>
      </c>
      <c r="J15" s="77">
        <v>1</v>
      </c>
      <c r="K15" s="42" t="s">
        <v>244</v>
      </c>
      <c r="L15" s="158"/>
      <c r="M15" s="42" t="s">
        <v>262</v>
      </c>
      <c r="N15" s="42" t="s">
        <v>148</v>
      </c>
      <c r="O15" s="42" t="s">
        <v>252</v>
      </c>
      <c r="P15" s="109"/>
      <c r="Q15" s="42"/>
      <c r="R15" s="42"/>
      <c r="S15" s="42"/>
      <c r="T15" s="42"/>
      <c r="U15" s="42"/>
      <c r="V15" s="42"/>
      <c r="W15" s="42"/>
      <c r="X15" s="42"/>
    </row>
    <row r="16" spans="1:40" ht="75" customHeight="1" x14ac:dyDescent="0.25">
      <c r="A16" s="153"/>
      <c r="B16" s="114"/>
      <c r="C16" s="131"/>
      <c r="D16" s="155"/>
      <c r="E16" s="34">
        <v>4</v>
      </c>
      <c r="F16" s="42" t="s">
        <v>76</v>
      </c>
      <c r="G16" s="88">
        <v>41848</v>
      </c>
      <c r="H16" s="87">
        <v>41973</v>
      </c>
      <c r="I16" s="89">
        <f t="shared" si="0"/>
        <v>17.857142857142858</v>
      </c>
      <c r="J16" s="77">
        <v>1</v>
      </c>
      <c r="K16" s="42" t="s">
        <v>79</v>
      </c>
      <c r="L16" s="158"/>
      <c r="M16" s="42" t="s">
        <v>300</v>
      </c>
      <c r="N16" s="42" t="s">
        <v>148</v>
      </c>
      <c r="O16" s="42" t="s">
        <v>168</v>
      </c>
      <c r="P16" s="109"/>
      <c r="Q16" s="42"/>
      <c r="R16" s="42"/>
      <c r="S16" s="42"/>
      <c r="T16" s="42"/>
      <c r="U16" s="42"/>
      <c r="V16" s="42"/>
      <c r="W16" s="42"/>
      <c r="X16" s="42"/>
    </row>
    <row r="17" spans="1:24" ht="96" customHeight="1" x14ac:dyDescent="0.25">
      <c r="A17" s="153"/>
      <c r="B17" s="114"/>
      <c r="C17" s="131"/>
      <c r="D17" s="155"/>
      <c r="E17" s="34">
        <v>5</v>
      </c>
      <c r="F17" s="42" t="s">
        <v>77</v>
      </c>
      <c r="G17" s="88">
        <v>41944</v>
      </c>
      <c r="H17" s="87">
        <v>42003</v>
      </c>
      <c r="I17" s="89">
        <f t="shared" si="0"/>
        <v>8.4285714285714288</v>
      </c>
      <c r="J17" s="77">
        <v>0.8</v>
      </c>
      <c r="K17" s="42" t="s">
        <v>80</v>
      </c>
      <c r="L17" s="159"/>
      <c r="M17" s="42" t="s">
        <v>253</v>
      </c>
      <c r="N17" s="42" t="s">
        <v>148</v>
      </c>
      <c r="O17" s="42" t="s">
        <v>80</v>
      </c>
      <c r="P17" s="109"/>
      <c r="Q17" s="42"/>
      <c r="R17" s="42"/>
      <c r="S17" s="42"/>
      <c r="T17" s="42"/>
      <c r="U17" s="42"/>
      <c r="V17" s="42"/>
      <c r="W17" s="42"/>
      <c r="X17" s="42"/>
    </row>
    <row r="18" spans="1:24" ht="87.75" customHeight="1" x14ac:dyDescent="0.25">
      <c r="A18" s="154"/>
      <c r="B18" s="115"/>
      <c r="C18" s="132"/>
      <c r="D18" s="156"/>
      <c r="E18" s="34">
        <v>6</v>
      </c>
      <c r="F18" s="42" t="s">
        <v>78</v>
      </c>
      <c r="G18" s="88">
        <v>42006</v>
      </c>
      <c r="H18" s="87">
        <v>42369</v>
      </c>
      <c r="I18" s="89">
        <f t="shared" si="0"/>
        <v>51.857142857142854</v>
      </c>
      <c r="J18" s="77">
        <v>0.8</v>
      </c>
      <c r="K18" s="42" t="s">
        <v>244</v>
      </c>
      <c r="L18" s="160"/>
      <c r="M18" s="42" t="s">
        <v>254</v>
      </c>
      <c r="N18" s="42" t="s">
        <v>161</v>
      </c>
      <c r="O18" s="42" t="s">
        <v>244</v>
      </c>
      <c r="P18" s="110"/>
      <c r="Q18" s="42"/>
      <c r="R18" s="42"/>
      <c r="S18" s="42"/>
      <c r="T18" s="42"/>
      <c r="U18" s="42"/>
      <c r="V18" s="42"/>
      <c r="W18" s="42"/>
      <c r="X18" s="42"/>
    </row>
    <row r="19" spans="1:24" ht="189" customHeight="1" x14ac:dyDescent="0.25">
      <c r="A19" s="145">
        <v>3</v>
      </c>
      <c r="B19" s="113" t="s">
        <v>82</v>
      </c>
      <c r="C19" s="116" t="s">
        <v>26</v>
      </c>
      <c r="D19" s="117" t="s">
        <v>224</v>
      </c>
      <c r="E19" s="35">
        <v>1</v>
      </c>
      <c r="F19" s="46" t="s">
        <v>83</v>
      </c>
      <c r="G19" s="56">
        <v>41852</v>
      </c>
      <c r="H19" s="56">
        <v>42004</v>
      </c>
      <c r="I19" s="53">
        <f t="shared" si="0"/>
        <v>21.714285714285715</v>
      </c>
      <c r="J19" s="77">
        <v>0.7</v>
      </c>
      <c r="K19" s="72" t="s">
        <v>252</v>
      </c>
      <c r="L19" s="139">
        <f>(J19++J20+J22+J23)/5</f>
        <v>0.62</v>
      </c>
      <c r="M19" s="54" t="s">
        <v>264</v>
      </c>
      <c r="N19" s="36" t="s">
        <v>148</v>
      </c>
      <c r="O19" s="70" t="s">
        <v>245</v>
      </c>
      <c r="P19" s="104" t="s">
        <v>307</v>
      </c>
      <c r="Q19" s="30"/>
      <c r="R19" s="21"/>
      <c r="S19" s="40"/>
      <c r="T19" s="22"/>
    </row>
    <row r="20" spans="1:24" ht="107.25" customHeight="1" x14ac:dyDescent="0.25">
      <c r="A20" s="145"/>
      <c r="B20" s="114"/>
      <c r="C20" s="116"/>
      <c r="D20" s="118"/>
      <c r="E20" s="34">
        <v>2</v>
      </c>
      <c r="F20" s="41" t="s">
        <v>84</v>
      </c>
      <c r="G20" s="57">
        <v>41852</v>
      </c>
      <c r="H20" s="57">
        <v>42004</v>
      </c>
      <c r="I20" s="53">
        <f t="shared" si="0"/>
        <v>21.714285714285715</v>
      </c>
      <c r="J20" s="77">
        <v>0.5</v>
      </c>
      <c r="K20" s="72" t="s">
        <v>228</v>
      </c>
      <c r="L20" s="139"/>
      <c r="M20" s="68" t="s">
        <v>233</v>
      </c>
      <c r="N20" s="45" t="s">
        <v>225</v>
      </c>
      <c r="O20" s="72" t="s">
        <v>87</v>
      </c>
      <c r="P20" s="105"/>
      <c r="Q20" s="30"/>
      <c r="R20" s="21"/>
      <c r="S20" s="40"/>
      <c r="T20" s="22"/>
    </row>
    <row r="21" spans="1:24" ht="87.75" customHeight="1" x14ac:dyDescent="0.25">
      <c r="A21" s="145"/>
      <c r="B21" s="114"/>
      <c r="C21" s="116"/>
      <c r="D21" s="118"/>
      <c r="E21" s="34">
        <v>3</v>
      </c>
      <c r="F21" s="41" t="s">
        <v>85</v>
      </c>
      <c r="G21" s="57">
        <v>41852</v>
      </c>
      <c r="H21" s="56">
        <v>41866</v>
      </c>
      <c r="I21" s="53">
        <f t="shared" si="0"/>
        <v>2</v>
      </c>
      <c r="J21" s="77">
        <v>0.75</v>
      </c>
      <c r="K21" s="72" t="s">
        <v>229</v>
      </c>
      <c r="L21" s="139"/>
      <c r="M21" s="54" t="s">
        <v>301</v>
      </c>
      <c r="N21" s="45" t="s">
        <v>226</v>
      </c>
      <c r="O21" s="72" t="s">
        <v>227</v>
      </c>
      <c r="P21" s="105"/>
      <c r="Q21" s="30"/>
      <c r="R21" s="21"/>
      <c r="S21" s="40"/>
      <c r="T21" s="22"/>
    </row>
    <row r="22" spans="1:24" ht="63.75" x14ac:dyDescent="0.25">
      <c r="A22" s="145"/>
      <c r="B22" s="114"/>
      <c r="C22" s="116"/>
      <c r="D22" s="118"/>
      <c r="E22" s="34">
        <v>4</v>
      </c>
      <c r="F22" s="41" t="s">
        <v>86</v>
      </c>
      <c r="G22" s="57">
        <v>41852</v>
      </c>
      <c r="H22" s="56">
        <v>42004</v>
      </c>
      <c r="I22" s="53">
        <f t="shared" si="0"/>
        <v>21.714285714285715</v>
      </c>
      <c r="J22" s="77">
        <v>0.9</v>
      </c>
      <c r="K22" s="72" t="s">
        <v>88</v>
      </c>
      <c r="L22" s="139"/>
      <c r="M22" s="54" t="s">
        <v>255</v>
      </c>
      <c r="N22" s="45" t="s">
        <v>226</v>
      </c>
      <c r="O22" s="72" t="s">
        <v>88</v>
      </c>
      <c r="P22" s="105"/>
      <c r="Q22" s="29"/>
      <c r="R22" s="19"/>
      <c r="S22" s="37"/>
      <c r="T22" s="20"/>
    </row>
    <row r="23" spans="1:24" s="86" customFormat="1" ht="144.75" customHeight="1" x14ac:dyDescent="0.25">
      <c r="A23" s="145"/>
      <c r="B23" s="115"/>
      <c r="C23" s="116"/>
      <c r="D23" s="119"/>
      <c r="E23" s="34">
        <v>5</v>
      </c>
      <c r="F23" s="39" t="s">
        <v>177</v>
      </c>
      <c r="G23" s="60">
        <v>41866</v>
      </c>
      <c r="H23" s="58">
        <v>42004</v>
      </c>
      <c r="I23" s="52">
        <f t="shared" si="0"/>
        <v>19.714285714285715</v>
      </c>
      <c r="J23" s="77">
        <v>1</v>
      </c>
      <c r="K23" s="78" t="s">
        <v>89</v>
      </c>
      <c r="L23" s="139"/>
      <c r="M23" s="55" t="s">
        <v>302</v>
      </c>
      <c r="N23" s="80" t="s">
        <v>161</v>
      </c>
      <c r="O23" s="78" t="s">
        <v>89</v>
      </c>
      <c r="P23" s="106"/>
      <c r="Q23" s="85"/>
      <c r="R23" s="93"/>
      <c r="S23" s="94"/>
      <c r="T23" s="95"/>
    </row>
    <row r="24" spans="1:24" s="86" customFormat="1" ht="159.75" customHeight="1" x14ac:dyDescent="0.25">
      <c r="A24" s="145">
        <v>4</v>
      </c>
      <c r="B24" s="113" t="s">
        <v>186</v>
      </c>
      <c r="C24" s="116" t="s">
        <v>27</v>
      </c>
      <c r="D24" s="146" t="s">
        <v>234</v>
      </c>
      <c r="E24" s="35">
        <v>1</v>
      </c>
      <c r="F24" s="39" t="s">
        <v>90</v>
      </c>
      <c r="G24" s="58">
        <v>41852</v>
      </c>
      <c r="H24" s="58">
        <v>41943</v>
      </c>
      <c r="I24" s="52">
        <f t="shared" si="0"/>
        <v>13</v>
      </c>
      <c r="J24" s="78">
        <v>1</v>
      </c>
      <c r="K24" s="78" t="s">
        <v>182</v>
      </c>
      <c r="L24" s="139">
        <f>(J24++J25+J27+J28)/5</f>
        <v>0.64</v>
      </c>
      <c r="M24" s="55" t="s">
        <v>296</v>
      </c>
      <c r="N24" s="78" t="s">
        <v>167</v>
      </c>
      <c r="O24" s="36" t="s">
        <v>213</v>
      </c>
      <c r="P24" s="98" t="s">
        <v>305</v>
      </c>
      <c r="Q24" s="85"/>
      <c r="R24" s="23"/>
      <c r="S24" s="3"/>
      <c r="T24" s="24"/>
    </row>
    <row r="25" spans="1:24" s="86" customFormat="1" ht="213.75" customHeight="1" x14ac:dyDescent="0.25">
      <c r="A25" s="145"/>
      <c r="B25" s="114"/>
      <c r="C25" s="116"/>
      <c r="D25" s="146"/>
      <c r="E25" s="34">
        <v>2</v>
      </c>
      <c r="F25" s="39" t="s">
        <v>91</v>
      </c>
      <c r="G25" s="60">
        <v>41852</v>
      </c>
      <c r="H25" s="60">
        <v>42004</v>
      </c>
      <c r="I25" s="52">
        <f t="shared" si="0"/>
        <v>21.714285714285715</v>
      </c>
      <c r="J25" s="78">
        <v>1</v>
      </c>
      <c r="K25" s="36" t="s">
        <v>256</v>
      </c>
      <c r="L25" s="139"/>
      <c r="M25" s="96" t="s">
        <v>303</v>
      </c>
      <c r="N25" s="36" t="s">
        <v>220</v>
      </c>
      <c r="O25" s="36" t="s">
        <v>256</v>
      </c>
      <c r="P25" s="74" t="s">
        <v>284</v>
      </c>
      <c r="Q25" s="31"/>
      <c r="R25" s="23"/>
      <c r="S25" s="3"/>
      <c r="T25" s="24"/>
    </row>
    <row r="26" spans="1:24" s="86" customFormat="1" ht="236.25" customHeight="1" x14ac:dyDescent="0.25">
      <c r="A26" s="145"/>
      <c r="B26" s="114"/>
      <c r="C26" s="116"/>
      <c r="D26" s="146"/>
      <c r="E26" s="34">
        <v>3</v>
      </c>
      <c r="F26" s="39" t="s">
        <v>92</v>
      </c>
      <c r="G26" s="60">
        <v>41913</v>
      </c>
      <c r="H26" s="60">
        <v>42369</v>
      </c>
      <c r="I26" s="52">
        <f t="shared" si="0"/>
        <v>65.142857142857139</v>
      </c>
      <c r="J26" s="78">
        <v>1</v>
      </c>
      <c r="K26" s="78" t="s">
        <v>182</v>
      </c>
      <c r="L26" s="139"/>
      <c r="M26" s="55" t="s">
        <v>304</v>
      </c>
      <c r="N26" s="36" t="s">
        <v>221</v>
      </c>
      <c r="O26" s="78" t="s">
        <v>189</v>
      </c>
      <c r="P26" s="99" t="s">
        <v>308</v>
      </c>
      <c r="Q26" s="31"/>
      <c r="R26" s="23"/>
      <c r="S26" s="3"/>
      <c r="T26" s="24"/>
    </row>
    <row r="27" spans="1:24" s="86" customFormat="1" ht="84" customHeight="1" x14ac:dyDescent="0.25">
      <c r="A27" s="145"/>
      <c r="B27" s="114"/>
      <c r="C27" s="116"/>
      <c r="D27" s="146"/>
      <c r="E27" s="34">
        <v>4</v>
      </c>
      <c r="F27" s="39" t="s">
        <v>93</v>
      </c>
      <c r="G27" s="60">
        <v>41913</v>
      </c>
      <c r="H27" s="60">
        <v>42369</v>
      </c>
      <c r="I27" s="52">
        <f t="shared" si="0"/>
        <v>65.142857142857139</v>
      </c>
      <c r="J27" s="78">
        <v>1</v>
      </c>
      <c r="K27" s="78" t="s">
        <v>95</v>
      </c>
      <c r="L27" s="139"/>
      <c r="M27" s="55" t="s">
        <v>291</v>
      </c>
      <c r="N27" s="36" t="s">
        <v>221</v>
      </c>
      <c r="O27" s="78" t="s">
        <v>189</v>
      </c>
      <c r="P27" s="100"/>
      <c r="Q27" s="97"/>
      <c r="R27" s="93"/>
      <c r="S27" s="94"/>
      <c r="T27" s="95"/>
    </row>
    <row r="28" spans="1:24" ht="79.5" customHeight="1" x14ac:dyDescent="0.25">
      <c r="A28" s="145"/>
      <c r="B28" s="115"/>
      <c r="C28" s="116"/>
      <c r="D28" s="146"/>
      <c r="E28" s="34">
        <v>5</v>
      </c>
      <c r="F28" s="41" t="s">
        <v>94</v>
      </c>
      <c r="G28" s="57">
        <v>41852</v>
      </c>
      <c r="H28" s="57">
        <v>42185</v>
      </c>
      <c r="I28" s="53">
        <f t="shared" si="0"/>
        <v>47.571428571428569</v>
      </c>
      <c r="J28" s="76">
        <v>0.2</v>
      </c>
      <c r="K28" s="64" t="s">
        <v>235</v>
      </c>
      <c r="L28" s="139"/>
      <c r="M28" s="54" t="s">
        <v>257</v>
      </c>
      <c r="N28" s="51" t="s">
        <v>222</v>
      </c>
      <c r="O28" s="64" t="s">
        <v>235</v>
      </c>
      <c r="P28" s="101"/>
      <c r="Q28" s="29"/>
      <c r="R28" s="19"/>
      <c r="S28" s="37"/>
      <c r="T28" s="20"/>
    </row>
    <row r="29" spans="1:24" s="86" customFormat="1" ht="68.25" customHeight="1" x14ac:dyDescent="0.25">
      <c r="A29" s="147">
        <v>5</v>
      </c>
      <c r="B29" s="148" t="s">
        <v>96</v>
      </c>
      <c r="C29" s="116" t="s">
        <v>28</v>
      </c>
      <c r="D29" s="148" t="s">
        <v>223</v>
      </c>
      <c r="E29" s="35">
        <v>1</v>
      </c>
      <c r="F29" s="39" t="s">
        <v>97</v>
      </c>
      <c r="G29" s="60">
        <v>41834</v>
      </c>
      <c r="H29" s="60">
        <v>41851</v>
      </c>
      <c r="I29" s="52">
        <f t="shared" si="0"/>
        <v>2.4285714285714284</v>
      </c>
      <c r="J29" s="78">
        <v>1</v>
      </c>
      <c r="K29" s="78" t="s">
        <v>182</v>
      </c>
      <c r="L29" s="151">
        <f>(J29+J30+J31+J32)/4</f>
        <v>1</v>
      </c>
      <c r="M29" s="42" t="s">
        <v>247</v>
      </c>
      <c r="N29" s="80" t="s">
        <v>210</v>
      </c>
      <c r="O29" s="78" t="s">
        <v>184</v>
      </c>
      <c r="P29" s="99" t="s">
        <v>292</v>
      </c>
      <c r="Q29" s="31"/>
      <c r="R29" s="23"/>
      <c r="S29" s="3"/>
      <c r="T29" s="24"/>
    </row>
    <row r="30" spans="1:24" s="86" customFormat="1" ht="254.25" customHeight="1" x14ac:dyDescent="0.25">
      <c r="A30" s="147"/>
      <c r="B30" s="149"/>
      <c r="C30" s="116"/>
      <c r="D30" s="149"/>
      <c r="E30" s="34">
        <v>2</v>
      </c>
      <c r="F30" s="39" t="s">
        <v>98</v>
      </c>
      <c r="G30" s="60">
        <v>41834</v>
      </c>
      <c r="H30" s="60">
        <v>41851</v>
      </c>
      <c r="I30" s="52">
        <f t="shared" si="0"/>
        <v>2.4285714285714284</v>
      </c>
      <c r="J30" s="78">
        <v>1</v>
      </c>
      <c r="K30" s="78" t="s">
        <v>101</v>
      </c>
      <c r="L30" s="151"/>
      <c r="M30" s="42" t="s">
        <v>258</v>
      </c>
      <c r="N30" s="80" t="s">
        <v>180</v>
      </c>
      <c r="O30" s="38" t="s">
        <v>183</v>
      </c>
      <c r="P30" s="100"/>
      <c r="Q30" s="31"/>
      <c r="R30" s="23"/>
      <c r="S30" s="3"/>
      <c r="T30" s="24"/>
    </row>
    <row r="31" spans="1:24" s="86" customFormat="1" ht="44.25" customHeight="1" x14ac:dyDescent="0.25">
      <c r="A31" s="147"/>
      <c r="B31" s="149"/>
      <c r="C31" s="116"/>
      <c r="D31" s="149"/>
      <c r="E31" s="34">
        <v>3</v>
      </c>
      <c r="F31" s="39" t="s">
        <v>99</v>
      </c>
      <c r="G31" s="60">
        <v>41852</v>
      </c>
      <c r="H31" s="60">
        <v>42185</v>
      </c>
      <c r="I31" s="52">
        <f t="shared" si="0"/>
        <v>47.571428571428569</v>
      </c>
      <c r="J31" s="78">
        <v>1</v>
      </c>
      <c r="K31" s="78" t="s">
        <v>185</v>
      </c>
      <c r="L31" s="151"/>
      <c r="M31" s="42" t="s">
        <v>236</v>
      </c>
      <c r="N31" s="80" t="s">
        <v>180</v>
      </c>
      <c r="O31" s="38" t="s">
        <v>185</v>
      </c>
      <c r="P31" s="100"/>
      <c r="Q31" s="31"/>
      <c r="R31" s="23"/>
      <c r="S31" s="3"/>
      <c r="T31" s="24"/>
    </row>
    <row r="32" spans="1:24" s="86" customFormat="1" ht="96.75" customHeight="1" x14ac:dyDescent="0.25">
      <c r="A32" s="147"/>
      <c r="B32" s="150"/>
      <c r="C32" s="116"/>
      <c r="D32" s="150"/>
      <c r="E32" s="34">
        <v>4</v>
      </c>
      <c r="F32" s="42" t="s">
        <v>100</v>
      </c>
      <c r="G32" s="60">
        <v>41834</v>
      </c>
      <c r="H32" s="60">
        <v>42004</v>
      </c>
      <c r="I32" s="52">
        <f t="shared" si="0"/>
        <v>24.285714285714285</v>
      </c>
      <c r="J32" s="78">
        <v>1</v>
      </c>
      <c r="K32" s="36" t="s">
        <v>102</v>
      </c>
      <c r="L32" s="151"/>
      <c r="M32" s="42" t="s">
        <v>265</v>
      </c>
      <c r="N32" s="80" t="s">
        <v>181</v>
      </c>
      <c r="O32" s="36" t="s">
        <v>102</v>
      </c>
      <c r="P32" s="101"/>
      <c r="Q32" s="97"/>
      <c r="R32" s="93"/>
      <c r="S32" s="94"/>
      <c r="T32" s="95"/>
    </row>
    <row r="33" spans="1:20" s="86" customFormat="1" ht="78" customHeight="1" x14ac:dyDescent="0.25">
      <c r="A33" s="112">
        <v>6</v>
      </c>
      <c r="B33" s="127" t="s">
        <v>103</v>
      </c>
      <c r="C33" s="116" t="s">
        <v>29</v>
      </c>
      <c r="D33" s="117" t="s">
        <v>211</v>
      </c>
      <c r="E33" s="34">
        <v>1</v>
      </c>
      <c r="F33" s="39" t="s">
        <v>104</v>
      </c>
      <c r="G33" s="60">
        <v>41848</v>
      </c>
      <c r="H33" s="60">
        <v>41973</v>
      </c>
      <c r="I33" s="52">
        <f t="shared" si="0"/>
        <v>17.857142857142858</v>
      </c>
      <c r="J33" s="78">
        <v>1</v>
      </c>
      <c r="K33" s="78" t="s">
        <v>112</v>
      </c>
      <c r="L33" s="120">
        <f>(J33+J34+J35+J36+J37+J38+J39+J40)/8</f>
        <v>0.51624999999999999</v>
      </c>
      <c r="M33" s="42" t="s">
        <v>178</v>
      </c>
      <c r="N33" s="78" t="s">
        <v>162</v>
      </c>
      <c r="O33" s="78" t="s">
        <v>112</v>
      </c>
      <c r="P33" s="99" t="s">
        <v>309</v>
      </c>
      <c r="Q33" s="31"/>
      <c r="R33" s="23"/>
      <c r="S33" s="3"/>
      <c r="T33" s="24"/>
    </row>
    <row r="34" spans="1:20" ht="226.5" customHeight="1" x14ac:dyDescent="0.25">
      <c r="A34" s="112"/>
      <c r="B34" s="140"/>
      <c r="C34" s="116"/>
      <c r="D34" s="118"/>
      <c r="E34" s="34">
        <v>2</v>
      </c>
      <c r="F34" s="41" t="s">
        <v>105</v>
      </c>
      <c r="G34" s="57">
        <v>41913</v>
      </c>
      <c r="H34" s="57">
        <v>42246</v>
      </c>
      <c r="I34" s="53">
        <f t="shared" si="0"/>
        <v>47.571428571428569</v>
      </c>
      <c r="J34" s="75">
        <v>0.43</v>
      </c>
      <c r="K34" s="72" t="s">
        <v>159</v>
      </c>
      <c r="L34" s="121"/>
      <c r="M34" s="41" t="s">
        <v>266</v>
      </c>
      <c r="N34" s="45" t="s">
        <v>162</v>
      </c>
      <c r="O34" s="50" t="s">
        <v>160</v>
      </c>
      <c r="P34" s="100"/>
      <c r="Q34" s="30"/>
      <c r="R34" s="21"/>
      <c r="S34" s="40"/>
      <c r="T34" s="22"/>
    </row>
    <row r="35" spans="1:20" ht="216.75" customHeight="1" x14ac:dyDescent="0.25">
      <c r="A35" s="112"/>
      <c r="B35" s="140"/>
      <c r="C35" s="116"/>
      <c r="D35" s="118"/>
      <c r="E35" s="34">
        <v>3</v>
      </c>
      <c r="F35" s="41" t="s">
        <v>106</v>
      </c>
      <c r="G35" s="57">
        <v>42248</v>
      </c>
      <c r="H35" s="57">
        <v>42277</v>
      </c>
      <c r="I35" s="53">
        <f t="shared" si="0"/>
        <v>4.1428571428571432</v>
      </c>
      <c r="J35" s="75">
        <v>0.36</v>
      </c>
      <c r="K35" s="72" t="s">
        <v>207</v>
      </c>
      <c r="L35" s="121"/>
      <c r="M35" s="39" t="s">
        <v>293</v>
      </c>
      <c r="N35" s="45" t="s">
        <v>163</v>
      </c>
      <c r="O35" s="50" t="s">
        <v>206</v>
      </c>
      <c r="P35" s="100"/>
      <c r="Q35" s="30"/>
      <c r="R35" s="21"/>
      <c r="S35" s="40"/>
      <c r="T35" s="22"/>
    </row>
    <row r="36" spans="1:20" ht="63.75" customHeight="1" x14ac:dyDescent="0.25">
      <c r="A36" s="112"/>
      <c r="B36" s="140"/>
      <c r="C36" s="116"/>
      <c r="D36" s="118"/>
      <c r="E36" s="34">
        <v>4</v>
      </c>
      <c r="F36" s="39" t="s">
        <v>107</v>
      </c>
      <c r="G36" s="57">
        <v>42292</v>
      </c>
      <c r="H36" s="57">
        <v>42338</v>
      </c>
      <c r="I36" s="53">
        <f t="shared" si="0"/>
        <v>6.5714285714285712</v>
      </c>
      <c r="J36" s="61">
        <v>0</v>
      </c>
      <c r="K36" s="72" t="s">
        <v>113</v>
      </c>
      <c r="L36" s="121"/>
      <c r="M36" s="32" t="s">
        <v>158</v>
      </c>
      <c r="N36" s="72" t="s">
        <v>166</v>
      </c>
      <c r="O36" s="72" t="s">
        <v>165</v>
      </c>
      <c r="P36" s="101"/>
      <c r="Q36" s="30"/>
      <c r="R36" s="21"/>
      <c r="S36" s="40"/>
      <c r="T36" s="22"/>
    </row>
    <row r="37" spans="1:20" ht="230.25" customHeight="1" x14ac:dyDescent="0.25">
      <c r="A37" s="112"/>
      <c r="B37" s="140"/>
      <c r="C37" s="116"/>
      <c r="D37" s="118"/>
      <c r="E37" s="34">
        <v>5</v>
      </c>
      <c r="F37" s="41" t="s">
        <v>108</v>
      </c>
      <c r="G37" s="57">
        <v>42339</v>
      </c>
      <c r="H37" s="57">
        <v>42368</v>
      </c>
      <c r="I37" s="53">
        <f t="shared" si="0"/>
        <v>4.1428571428571432</v>
      </c>
      <c r="J37" s="72">
        <v>0.34</v>
      </c>
      <c r="K37" s="72" t="s">
        <v>114</v>
      </c>
      <c r="L37" s="121"/>
      <c r="M37" s="41" t="s">
        <v>294</v>
      </c>
      <c r="N37" s="72" t="s">
        <v>167</v>
      </c>
      <c r="O37" s="72" t="s">
        <v>164</v>
      </c>
      <c r="P37" s="69" t="s">
        <v>285</v>
      </c>
      <c r="Q37" s="30"/>
      <c r="R37" s="21"/>
      <c r="S37" s="40"/>
      <c r="T37" s="22"/>
    </row>
    <row r="38" spans="1:20" ht="201.75" customHeight="1" x14ac:dyDescent="0.25">
      <c r="A38" s="112"/>
      <c r="B38" s="140"/>
      <c r="C38" s="116"/>
      <c r="D38" s="118"/>
      <c r="E38" s="34">
        <v>6</v>
      </c>
      <c r="F38" s="41" t="s">
        <v>109</v>
      </c>
      <c r="G38" s="57">
        <v>42339</v>
      </c>
      <c r="H38" s="57">
        <v>42368</v>
      </c>
      <c r="I38" s="53">
        <f t="shared" si="0"/>
        <v>4.1428571428571432</v>
      </c>
      <c r="J38" s="76">
        <v>1</v>
      </c>
      <c r="K38" s="72" t="s">
        <v>243</v>
      </c>
      <c r="L38" s="121"/>
      <c r="M38" s="54" t="s">
        <v>295</v>
      </c>
      <c r="N38" s="70" t="s">
        <v>230</v>
      </c>
      <c r="O38" s="72" t="s">
        <v>243</v>
      </c>
      <c r="P38" s="69" t="s">
        <v>286</v>
      </c>
      <c r="Q38" s="30"/>
      <c r="R38" s="21"/>
      <c r="S38" s="40"/>
      <c r="T38" s="22"/>
    </row>
    <row r="39" spans="1:20" ht="150.75" customHeight="1" x14ac:dyDescent="0.25">
      <c r="A39" s="112"/>
      <c r="B39" s="140"/>
      <c r="C39" s="116"/>
      <c r="D39" s="118"/>
      <c r="E39" s="34">
        <v>7</v>
      </c>
      <c r="F39" s="39" t="s">
        <v>110</v>
      </c>
      <c r="G39" s="58">
        <v>41943</v>
      </c>
      <c r="H39" s="60">
        <v>43099</v>
      </c>
      <c r="I39" s="52">
        <f t="shared" si="0"/>
        <v>165.14285714285714</v>
      </c>
      <c r="J39" s="76">
        <v>0.5</v>
      </c>
      <c r="K39" s="72" t="s">
        <v>135</v>
      </c>
      <c r="L39" s="121"/>
      <c r="M39" s="63" t="s">
        <v>283</v>
      </c>
      <c r="N39" s="51" t="s">
        <v>231</v>
      </c>
      <c r="O39" s="72" t="s">
        <v>135</v>
      </c>
      <c r="P39" s="69" t="s">
        <v>287</v>
      </c>
      <c r="Q39" s="30"/>
      <c r="R39" s="21"/>
      <c r="S39" s="40"/>
      <c r="T39" s="22"/>
    </row>
    <row r="40" spans="1:20" ht="150" customHeight="1" x14ac:dyDescent="0.25">
      <c r="A40" s="112"/>
      <c r="B40" s="141"/>
      <c r="C40" s="116"/>
      <c r="D40" s="119"/>
      <c r="E40" s="34">
        <v>8</v>
      </c>
      <c r="F40" s="39" t="s">
        <v>111</v>
      </c>
      <c r="G40" s="60">
        <v>42339</v>
      </c>
      <c r="H40" s="60">
        <v>43099</v>
      </c>
      <c r="I40" s="52">
        <f t="shared" si="0"/>
        <v>108.57142857142857</v>
      </c>
      <c r="J40" s="76">
        <v>0.5</v>
      </c>
      <c r="K40" s="72" t="s">
        <v>232</v>
      </c>
      <c r="L40" s="122"/>
      <c r="M40" s="32" t="s">
        <v>179</v>
      </c>
      <c r="N40" s="51" t="s">
        <v>231</v>
      </c>
      <c r="O40" s="72" t="s">
        <v>232</v>
      </c>
      <c r="P40" s="69" t="s">
        <v>288</v>
      </c>
      <c r="Q40" s="30"/>
      <c r="R40" s="21"/>
      <c r="S40" s="40"/>
      <c r="T40" s="22"/>
    </row>
    <row r="41" spans="1:20" s="86" customFormat="1" ht="83.25" customHeight="1" x14ac:dyDescent="0.25">
      <c r="A41" s="142">
        <v>7</v>
      </c>
      <c r="B41" s="127" t="s">
        <v>188</v>
      </c>
      <c r="C41" s="130" t="s">
        <v>202</v>
      </c>
      <c r="D41" s="117" t="s">
        <v>212</v>
      </c>
      <c r="E41" s="34">
        <v>1</v>
      </c>
      <c r="F41" s="39" t="s">
        <v>118</v>
      </c>
      <c r="G41" s="60">
        <v>41852</v>
      </c>
      <c r="H41" s="60">
        <v>42003</v>
      </c>
      <c r="I41" s="52">
        <f t="shared" si="0"/>
        <v>21.571428571428573</v>
      </c>
      <c r="J41" s="78">
        <v>1</v>
      </c>
      <c r="K41" s="78" t="s">
        <v>182</v>
      </c>
      <c r="L41" s="136">
        <f>(J41+J42+J43)/3</f>
        <v>1</v>
      </c>
      <c r="M41" s="96" t="s">
        <v>296</v>
      </c>
      <c r="N41" s="78" t="s">
        <v>167</v>
      </c>
      <c r="O41" s="36" t="s">
        <v>213</v>
      </c>
      <c r="P41" s="102" t="s">
        <v>289</v>
      </c>
      <c r="Q41" s="31"/>
      <c r="R41" s="23"/>
      <c r="S41" s="3"/>
      <c r="T41" s="24"/>
    </row>
    <row r="42" spans="1:20" s="86" customFormat="1" ht="72.75" customHeight="1" x14ac:dyDescent="0.25">
      <c r="A42" s="143"/>
      <c r="B42" s="128"/>
      <c r="C42" s="131"/>
      <c r="D42" s="118"/>
      <c r="E42" s="34">
        <v>2</v>
      </c>
      <c r="F42" s="39" t="s">
        <v>119</v>
      </c>
      <c r="G42" s="60">
        <v>41913</v>
      </c>
      <c r="H42" s="60">
        <v>42369</v>
      </c>
      <c r="I42" s="52">
        <f>(H42-G42)/7</f>
        <v>65.142857142857139</v>
      </c>
      <c r="J42" s="78">
        <v>1</v>
      </c>
      <c r="K42" s="78" t="s">
        <v>95</v>
      </c>
      <c r="L42" s="137"/>
      <c r="M42" s="55" t="s">
        <v>297</v>
      </c>
      <c r="N42" s="78" t="s">
        <v>196</v>
      </c>
      <c r="O42" s="78" t="s">
        <v>189</v>
      </c>
      <c r="P42" s="103"/>
      <c r="Q42" s="31"/>
      <c r="R42" s="23"/>
      <c r="S42" s="3"/>
      <c r="T42" s="24"/>
    </row>
    <row r="43" spans="1:20" ht="156" customHeight="1" x14ac:dyDescent="0.25">
      <c r="A43" s="144"/>
      <c r="B43" s="129"/>
      <c r="C43" s="132"/>
      <c r="D43" s="119"/>
      <c r="E43" s="34">
        <v>3</v>
      </c>
      <c r="F43" s="39" t="s">
        <v>120</v>
      </c>
      <c r="G43" s="56">
        <v>41944</v>
      </c>
      <c r="H43" s="56">
        <v>41973</v>
      </c>
      <c r="I43" s="53">
        <f>(H43-G43)/7</f>
        <v>4.1428571428571432</v>
      </c>
      <c r="J43" s="70">
        <v>1</v>
      </c>
      <c r="K43" s="72" t="s">
        <v>190</v>
      </c>
      <c r="L43" s="138"/>
      <c r="M43" s="59" t="s">
        <v>268</v>
      </c>
      <c r="N43" s="72" t="s">
        <v>196</v>
      </c>
      <c r="O43" s="45" t="s">
        <v>191</v>
      </c>
      <c r="P43" s="74" t="s">
        <v>290</v>
      </c>
      <c r="Q43" s="30"/>
      <c r="R43" s="21"/>
      <c r="S43" s="40"/>
      <c r="T43" s="22"/>
    </row>
    <row r="44" spans="1:20" s="86" customFormat="1" ht="70.5" customHeight="1" x14ac:dyDescent="0.25">
      <c r="A44" s="124">
        <v>8</v>
      </c>
      <c r="B44" s="127" t="s">
        <v>192</v>
      </c>
      <c r="C44" s="130" t="s">
        <v>201</v>
      </c>
      <c r="D44" s="133" t="s">
        <v>200</v>
      </c>
      <c r="E44" s="34">
        <v>1</v>
      </c>
      <c r="F44" s="39" t="s">
        <v>121</v>
      </c>
      <c r="G44" s="60">
        <v>41913</v>
      </c>
      <c r="H44" s="60">
        <v>42003</v>
      </c>
      <c r="I44" s="52">
        <f t="shared" ref="I44:I63" si="1">(H44-G44)/7</f>
        <v>12.857142857142858</v>
      </c>
      <c r="J44" s="43">
        <v>1</v>
      </c>
      <c r="K44" s="78" t="s">
        <v>197</v>
      </c>
      <c r="L44" s="136">
        <f>(J44+J45+J46+J47)/4</f>
        <v>0.375</v>
      </c>
      <c r="M44" s="42" t="s">
        <v>195</v>
      </c>
      <c r="N44" s="78" t="s">
        <v>196</v>
      </c>
      <c r="O44" s="78" t="s">
        <v>198</v>
      </c>
      <c r="P44" s="91" t="s">
        <v>310</v>
      </c>
      <c r="Q44" s="31"/>
      <c r="R44" s="23"/>
      <c r="S44" s="3"/>
      <c r="T44" s="24"/>
    </row>
    <row r="45" spans="1:20" ht="65.25" customHeight="1" x14ac:dyDescent="0.25">
      <c r="A45" s="125"/>
      <c r="B45" s="128"/>
      <c r="C45" s="131"/>
      <c r="D45" s="134"/>
      <c r="E45" s="34">
        <v>2</v>
      </c>
      <c r="F45" s="39" t="s">
        <v>122</v>
      </c>
      <c r="G45" s="60">
        <v>41852</v>
      </c>
      <c r="H45" s="60">
        <v>41973</v>
      </c>
      <c r="I45" s="52">
        <f t="shared" si="1"/>
        <v>17.285714285714285</v>
      </c>
      <c r="J45" s="43">
        <v>0.5</v>
      </c>
      <c r="K45" s="70" t="s">
        <v>205</v>
      </c>
      <c r="L45" s="137"/>
      <c r="M45" s="39" t="s">
        <v>259</v>
      </c>
      <c r="N45" s="72" t="s">
        <v>163</v>
      </c>
      <c r="O45" s="50" t="s">
        <v>204</v>
      </c>
      <c r="P45" s="69" t="s">
        <v>260</v>
      </c>
      <c r="Q45" s="30"/>
      <c r="R45" s="21"/>
      <c r="S45" s="40"/>
      <c r="T45" s="22"/>
    </row>
    <row r="46" spans="1:20" ht="41.25" customHeight="1" x14ac:dyDescent="0.25">
      <c r="A46" s="125"/>
      <c r="B46" s="128"/>
      <c r="C46" s="131"/>
      <c r="D46" s="134"/>
      <c r="E46" s="34">
        <v>3</v>
      </c>
      <c r="F46" s="39" t="s">
        <v>123</v>
      </c>
      <c r="G46" s="60">
        <v>41973</v>
      </c>
      <c r="H46" s="60">
        <v>42003</v>
      </c>
      <c r="I46" s="52">
        <f t="shared" si="1"/>
        <v>4.2857142857142856</v>
      </c>
      <c r="J46" s="44">
        <v>0</v>
      </c>
      <c r="K46" s="70" t="s">
        <v>199</v>
      </c>
      <c r="L46" s="137"/>
      <c r="M46" s="62" t="s">
        <v>193</v>
      </c>
      <c r="N46" s="72" t="s">
        <v>196</v>
      </c>
      <c r="O46" s="70" t="s">
        <v>199</v>
      </c>
      <c r="P46" s="69" t="s">
        <v>248</v>
      </c>
      <c r="Q46" s="30"/>
      <c r="R46" s="21"/>
      <c r="S46" s="40"/>
      <c r="T46" s="22"/>
    </row>
    <row r="47" spans="1:20" ht="39.75" customHeight="1" x14ac:dyDescent="0.25">
      <c r="A47" s="126"/>
      <c r="B47" s="129"/>
      <c r="C47" s="132"/>
      <c r="D47" s="135"/>
      <c r="E47" s="34">
        <v>4</v>
      </c>
      <c r="F47" s="39" t="s">
        <v>124</v>
      </c>
      <c r="G47" s="60">
        <v>42006</v>
      </c>
      <c r="H47" s="60">
        <v>42093</v>
      </c>
      <c r="I47" s="52">
        <f t="shared" si="1"/>
        <v>12.428571428571429</v>
      </c>
      <c r="J47" s="44">
        <v>0</v>
      </c>
      <c r="K47" s="70" t="s">
        <v>199</v>
      </c>
      <c r="L47" s="138"/>
      <c r="M47" s="63" t="s">
        <v>194</v>
      </c>
      <c r="N47" s="72" t="s">
        <v>196</v>
      </c>
      <c r="O47" s="70" t="s">
        <v>199</v>
      </c>
      <c r="P47" s="69" t="s">
        <v>248</v>
      </c>
      <c r="Q47" s="30"/>
      <c r="R47" s="21"/>
      <c r="S47" s="40"/>
      <c r="T47" s="22"/>
    </row>
    <row r="48" spans="1:20" ht="103.5" customHeight="1" x14ac:dyDescent="0.25">
      <c r="A48" s="112">
        <v>9</v>
      </c>
      <c r="B48" s="127" t="s">
        <v>150</v>
      </c>
      <c r="C48" s="116" t="s">
        <v>116</v>
      </c>
      <c r="D48" s="117" t="s">
        <v>176</v>
      </c>
      <c r="E48" s="34">
        <v>1</v>
      </c>
      <c r="F48" s="41" t="s">
        <v>125</v>
      </c>
      <c r="G48" s="57">
        <v>42006</v>
      </c>
      <c r="H48" s="57">
        <v>42368</v>
      </c>
      <c r="I48" s="53">
        <f t="shared" si="1"/>
        <v>51.714285714285715</v>
      </c>
      <c r="J48" s="75">
        <v>1</v>
      </c>
      <c r="K48" s="72" t="s">
        <v>66</v>
      </c>
      <c r="L48" s="139">
        <f>(J48+J49+J50+J51+J52+J53+J54+J55+++J56+J57)/10</f>
        <v>0.32</v>
      </c>
      <c r="M48" s="41" t="s">
        <v>269</v>
      </c>
      <c r="N48" s="72" t="s">
        <v>196</v>
      </c>
      <c r="O48" s="38" t="s">
        <v>208</v>
      </c>
      <c r="P48" s="104" t="s">
        <v>311</v>
      </c>
      <c r="Q48" s="30"/>
      <c r="R48" s="21"/>
      <c r="S48" s="40"/>
      <c r="T48" s="22"/>
    </row>
    <row r="49" spans="1:20" ht="139.5" customHeight="1" x14ac:dyDescent="0.25">
      <c r="A49" s="112"/>
      <c r="B49" s="128"/>
      <c r="C49" s="116"/>
      <c r="D49" s="118"/>
      <c r="E49" s="34">
        <v>2</v>
      </c>
      <c r="F49" s="41" t="s">
        <v>126</v>
      </c>
      <c r="G49" s="57">
        <v>42006</v>
      </c>
      <c r="H49" s="57">
        <v>42093</v>
      </c>
      <c r="I49" s="53">
        <f t="shared" si="1"/>
        <v>12.428571428571429</v>
      </c>
      <c r="J49" s="70">
        <v>0.2</v>
      </c>
      <c r="K49" s="72" t="s">
        <v>169</v>
      </c>
      <c r="L49" s="139"/>
      <c r="M49" s="46" t="s">
        <v>270</v>
      </c>
      <c r="N49" s="36" t="s">
        <v>173</v>
      </c>
      <c r="O49" s="50" t="s">
        <v>170</v>
      </c>
      <c r="P49" s="105"/>
      <c r="Q49" s="30"/>
      <c r="R49" s="21"/>
      <c r="S49" s="40"/>
      <c r="T49" s="22"/>
    </row>
    <row r="50" spans="1:20" s="86" customFormat="1" ht="48.75" customHeight="1" x14ac:dyDescent="0.25">
      <c r="A50" s="112"/>
      <c r="B50" s="128"/>
      <c r="C50" s="116"/>
      <c r="D50" s="118"/>
      <c r="E50" s="34">
        <v>3</v>
      </c>
      <c r="F50" s="39" t="s">
        <v>127</v>
      </c>
      <c r="G50" s="60">
        <v>42006</v>
      </c>
      <c r="H50" s="60">
        <v>42185</v>
      </c>
      <c r="I50" s="52">
        <f t="shared" si="1"/>
        <v>25.571428571428573</v>
      </c>
      <c r="J50" s="78">
        <v>1</v>
      </c>
      <c r="K50" s="78" t="s">
        <v>87</v>
      </c>
      <c r="L50" s="139"/>
      <c r="M50" s="42" t="s">
        <v>271</v>
      </c>
      <c r="N50" s="36" t="s">
        <v>173</v>
      </c>
      <c r="O50" s="38" t="s">
        <v>172</v>
      </c>
      <c r="P50" s="105"/>
      <c r="Q50" s="31"/>
      <c r="R50" s="23"/>
      <c r="S50" s="3"/>
      <c r="T50" s="24"/>
    </row>
    <row r="51" spans="1:20" ht="80.25" customHeight="1" x14ac:dyDescent="0.25">
      <c r="A51" s="112"/>
      <c r="B51" s="128"/>
      <c r="C51" s="116"/>
      <c r="D51" s="118"/>
      <c r="E51" s="34">
        <v>4</v>
      </c>
      <c r="F51" s="41" t="s">
        <v>128</v>
      </c>
      <c r="G51" s="57">
        <v>42006</v>
      </c>
      <c r="H51" s="57">
        <v>42185</v>
      </c>
      <c r="I51" s="53">
        <f t="shared" si="1"/>
        <v>25.571428571428573</v>
      </c>
      <c r="J51" s="75">
        <v>1</v>
      </c>
      <c r="K51" s="72" t="s">
        <v>135</v>
      </c>
      <c r="L51" s="139"/>
      <c r="M51" s="39" t="s">
        <v>272</v>
      </c>
      <c r="N51" s="36" t="s">
        <v>173</v>
      </c>
      <c r="O51" s="50" t="s">
        <v>171</v>
      </c>
      <c r="P51" s="105"/>
      <c r="Q51" s="30"/>
      <c r="R51" s="21"/>
      <c r="S51" s="40"/>
      <c r="T51" s="22"/>
    </row>
    <row r="52" spans="1:20" ht="135.75" customHeight="1" x14ac:dyDescent="0.25">
      <c r="A52" s="112"/>
      <c r="B52" s="128"/>
      <c r="C52" s="116"/>
      <c r="D52" s="118"/>
      <c r="E52" s="34">
        <v>5</v>
      </c>
      <c r="F52" s="41" t="s">
        <v>129</v>
      </c>
      <c r="G52" s="57">
        <v>42006</v>
      </c>
      <c r="H52" s="57">
        <v>42551</v>
      </c>
      <c r="I52" s="53">
        <f t="shared" si="1"/>
        <v>77.857142857142861</v>
      </c>
      <c r="J52" s="70">
        <v>0</v>
      </c>
      <c r="K52" s="72" t="s">
        <v>136</v>
      </c>
      <c r="L52" s="139"/>
      <c r="M52" s="41" t="s">
        <v>273</v>
      </c>
      <c r="N52" s="36" t="s">
        <v>173</v>
      </c>
      <c r="O52" s="72" t="s">
        <v>136</v>
      </c>
      <c r="P52" s="105"/>
      <c r="Q52" s="30"/>
      <c r="R52" s="21"/>
      <c r="S52" s="40"/>
      <c r="T52" s="22"/>
    </row>
    <row r="53" spans="1:20" ht="102.75" customHeight="1" x14ac:dyDescent="0.25">
      <c r="A53" s="112"/>
      <c r="B53" s="128"/>
      <c r="C53" s="116"/>
      <c r="D53" s="118"/>
      <c r="E53" s="34">
        <v>6</v>
      </c>
      <c r="F53" s="41" t="s">
        <v>130</v>
      </c>
      <c r="G53" s="57">
        <v>42006</v>
      </c>
      <c r="H53" s="57">
        <v>42368</v>
      </c>
      <c r="I53" s="53">
        <f t="shared" si="1"/>
        <v>51.714285714285715</v>
      </c>
      <c r="J53" s="70">
        <v>0</v>
      </c>
      <c r="K53" s="72" t="s">
        <v>137</v>
      </c>
      <c r="L53" s="139"/>
      <c r="M53" s="32" t="s">
        <v>274</v>
      </c>
      <c r="N53" s="36" t="s">
        <v>173</v>
      </c>
      <c r="O53" s="72" t="s">
        <v>137</v>
      </c>
      <c r="P53" s="105"/>
      <c r="Q53" s="30"/>
      <c r="R53" s="21"/>
      <c r="S53" s="40"/>
      <c r="T53" s="22"/>
    </row>
    <row r="54" spans="1:20" ht="93.75" customHeight="1" x14ac:dyDescent="0.25">
      <c r="A54" s="112"/>
      <c r="B54" s="128"/>
      <c r="C54" s="116"/>
      <c r="D54" s="118"/>
      <c r="E54" s="34">
        <v>7</v>
      </c>
      <c r="F54" s="41" t="s">
        <v>131</v>
      </c>
      <c r="G54" s="57">
        <v>42551</v>
      </c>
      <c r="H54" s="57">
        <v>42734</v>
      </c>
      <c r="I54" s="53">
        <f t="shared" si="1"/>
        <v>26.142857142857142</v>
      </c>
      <c r="J54" s="70">
        <v>0</v>
      </c>
      <c r="K54" s="72" t="s">
        <v>203</v>
      </c>
      <c r="L54" s="139"/>
      <c r="M54" s="32" t="s">
        <v>275</v>
      </c>
      <c r="N54" s="36" t="s">
        <v>146</v>
      </c>
      <c r="O54" s="72" t="s">
        <v>203</v>
      </c>
      <c r="P54" s="105"/>
      <c r="Q54" s="30"/>
      <c r="R54" s="21"/>
      <c r="S54" s="40"/>
      <c r="T54" s="22"/>
    </row>
    <row r="55" spans="1:20" ht="102" x14ac:dyDescent="0.25">
      <c r="A55" s="112"/>
      <c r="B55" s="128"/>
      <c r="C55" s="116"/>
      <c r="D55" s="118"/>
      <c r="E55" s="34">
        <v>8</v>
      </c>
      <c r="F55" s="41" t="s">
        <v>132</v>
      </c>
      <c r="G55" s="57">
        <v>42737</v>
      </c>
      <c r="H55" s="57">
        <v>42824</v>
      </c>
      <c r="I55" s="53">
        <f t="shared" si="1"/>
        <v>12.428571428571429</v>
      </c>
      <c r="J55" s="70">
        <v>0</v>
      </c>
      <c r="K55" s="72" t="s">
        <v>138</v>
      </c>
      <c r="L55" s="139"/>
      <c r="M55" s="32" t="s">
        <v>276</v>
      </c>
      <c r="N55" s="36" t="s">
        <v>173</v>
      </c>
      <c r="O55" s="72" t="s">
        <v>138</v>
      </c>
      <c r="P55" s="105"/>
      <c r="Q55" s="30"/>
      <c r="R55" s="21"/>
      <c r="S55" s="40"/>
      <c r="T55" s="22"/>
    </row>
    <row r="56" spans="1:20" ht="114.75" x14ac:dyDescent="0.25">
      <c r="A56" s="112"/>
      <c r="B56" s="128"/>
      <c r="C56" s="116"/>
      <c r="D56" s="118"/>
      <c r="E56" s="34">
        <v>9</v>
      </c>
      <c r="F56" s="41" t="s">
        <v>133</v>
      </c>
      <c r="G56" s="57">
        <v>42856</v>
      </c>
      <c r="H56" s="57">
        <v>43646</v>
      </c>
      <c r="I56" s="53">
        <f t="shared" si="1"/>
        <v>112.85714285714286</v>
      </c>
      <c r="J56" s="70">
        <v>0</v>
      </c>
      <c r="K56" s="72" t="s">
        <v>115</v>
      </c>
      <c r="L56" s="139"/>
      <c r="M56" s="32" t="s">
        <v>277</v>
      </c>
      <c r="N56" s="36" t="s">
        <v>173</v>
      </c>
      <c r="O56" s="72" t="s">
        <v>174</v>
      </c>
      <c r="P56" s="105"/>
      <c r="Q56" s="30"/>
      <c r="R56" s="21"/>
      <c r="S56" s="40"/>
      <c r="T56" s="22"/>
    </row>
    <row r="57" spans="1:20" ht="111" customHeight="1" x14ac:dyDescent="0.25">
      <c r="A57" s="112"/>
      <c r="B57" s="129"/>
      <c r="C57" s="116"/>
      <c r="D57" s="119"/>
      <c r="E57" s="34">
        <v>10</v>
      </c>
      <c r="F57" s="41" t="s">
        <v>134</v>
      </c>
      <c r="G57" s="57">
        <v>42946</v>
      </c>
      <c r="H57" s="57">
        <v>43646</v>
      </c>
      <c r="I57" s="53">
        <f t="shared" si="1"/>
        <v>100</v>
      </c>
      <c r="J57" s="70">
        <v>0</v>
      </c>
      <c r="K57" s="72" t="s">
        <v>175</v>
      </c>
      <c r="L57" s="139"/>
      <c r="M57" s="32" t="s">
        <v>278</v>
      </c>
      <c r="N57" s="36" t="s">
        <v>173</v>
      </c>
      <c r="O57" s="72" t="s">
        <v>175</v>
      </c>
      <c r="P57" s="106"/>
      <c r="Q57" s="30"/>
      <c r="R57" s="21"/>
      <c r="S57" s="40"/>
      <c r="T57" s="22"/>
    </row>
    <row r="58" spans="1:20" s="86" customFormat="1" ht="117" customHeight="1" x14ac:dyDescent="0.25">
      <c r="A58" s="112">
        <v>10</v>
      </c>
      <c r="B58" s="113" t="s">
        <v>149</v>
      </c>
      <c r="C58" s="116" t="s">
        <v>117</v>
      </c>
      <c r="D58" s="117" t="s">
        <v>156</v>
      </c>
      <c r="E58" s="34">
        <v>1</v>
      </c>
      <c r="F58" s="39" t="s">
        <v>139</v>
      </c>
      <c r="G58" s="58">
        <v>41852</v>
      </c>
      <c r="H58" s="58">
        <v>41942</v>
      </c>
      <c r="I58" s="52">
        <f t="shared" si="1"/>
        <v>12.857142857142858</v>
      </c>
      <c r="J58" s="78">
        <v>1</v>
      </c>
      <c r="K58" s="78" t="s">
        <v>155</v>
      </c>
      <c r="L58" s="120">
        <f>(J58+J59+J60+J61+J62+J63)/6</f>
        <v>0.98333333333333339</v>
      </c>
      <c r="M58" s="42" t="s">
        <v>279</v>
      </c>
      <c r="N58" s="36" t="s">
        <v>151</v>
      </c>
      <c r="O58" s="78" t="s">
        <v>154</v>
      </c>
      <c r="P58" s="99" t="s">
        <v>312</v>
      </c>
      <c r="Q58" s="31"/>
      <c r="R58" s="23"/>
      <c r="S58" s="3"/>
      <c r="T58" s="24"/>
    </row>
    <row r="59" spans="1:20" s="86" customFormat="1" ht="99.75" customHeight="1" x14ac:dyDescent="0.25">
      <c r="A59" s="112"/>
      <c r="B59" s="114"/>
      <c r="C59" s="116"/>
      <c r="D59" s="118"/>
      <c r="E59" s="34">
        <v>2</v>
      </c>
      <c r="F59" s="39" t="s">
        <v>140</v>
      </c>
      <c r="G59" s="58">
        <v>41852</v>
      </c>
      <c r="H59" s="58">
        <v>42003</v>
      </c>
      <c r="I59" s="52">
        <f t="shared" si="1"/>
        <v>21.571428571428573</v>
      </c>
      <c r="J59" s="78">
        <v>1</v>
      </c>
      <c r="K59" s="78" t="s">
        <v>153</v>
      </c>
      <c r="L59" s="121"/>
      <c r="M59" s="39" t="s">
        <v>280</v>
      </c>
      <c r="N59" s="36" t="s">
        <v>151</v>
      </c>
      <c r="O59" s="78" t="s">
        <v>154</v>
      </c>
      <c r="P59" s="100"/>
      <c r="Q59" s="31"/>
      <c r="R59" s="23"/>
      <c r="S59" s="3"/>
      <c r="T59" s="24"/>
    </row>
    <row r="60" spans="1:20" s="86" customFormat="1" ht="85.5" customHeight="1" x14ac:dyDescent="0.25">
      <c r="A60" s="112"/>
      <c r="B60" s="114"/>
      <c r="C60" s="116"/>
      <c r="D60" s="118"/>
      <c r="E60" s="34">
        <v>3</v>
      </c>
      <c r="F60" s="39" t="s">
        <v>141</v>
      </c>
      <c r="G60" s="60">
        <v>41973</v>
      </c>
      <c r="H60" s="60">
        <v>42368</v>
      </c>
      <c r="I60" s="52">
        <f t="shared" si="1"/>
        <v>56.428571428571431</v>
      </c>
      <c r="J60" s="78">
        <v>1</v>
      </c>
      <c r="K60" s="78" t="s">
        <v>237</v>
      </c>
      <c r="L60" s="121"/>
      <c r="M60" s="55" t="s">
        <v>298</v>
      </c>
      <c r="N60" s="36" t="s">
        <v>146</v>
      </c>
      <c r="O60" s="78" t="s">
        <v>238</v>
      </c>
      <c r="P60" s="100"/>
      <c r="Q60" s="31"/>
      <c r="R60" s="23"/>
      <c r="S60" s="3"/>
      <c r="T60" s="24"/>
    </row>
    <row r="61" spans="1:20" ht="160.5" customHeight="1" x14ac:dyDescent="0.25">
      <c r="A61" s="112"/>
      <c r="B61" s="114"/>
      <c r="C61" s="116"/>
      <c r="D61" s="118"/>
      <c r="E61" s="34">
        <v>4</v>
      </c>
      <c r="F61" s="41" t="s">
        <v>142</v>
      </c>
      <c r="G61" s="57">
        <v>41852</v>
      </c>
      <c r="H61" s="57">
        <v>42368</v>
      </c>
      <c r="I61" s="53">
        <f>(H61-G61)/7</f>
        <v>73.714285714285708</v>
      </c>
      <c r="J61" s="75">
        <v>1</v>
      </c>
      <c r="K61" s="72" t="s">
        <v>152</v>
      </c>
      <c r="L61" s="121"/>
      <c r="M61" s="39" t="s">
        <v>299</v>
      </c>
      <c r="N61" s="36" t="s">
        <v>146</v>
      </c>
      <c r="O61" s="72" t="s">
        <v>239</v>
      </c>
      <c r="P61" s="100"/>
      <c r="Q61" s="31"/>
      <c r="R61" s="23"/>
      <c r="S61" s="3"/>
      <c r="T61" s="24"/>
    </row>
    <row r="62" spans="1:20" ht="201" customHeight="1" x14ac:dyDescent="0.25">
      <c r="A62" s="112"/>
      <c r="B62" s="114"/>
      <c r="C62" s="116"/>
      <c r="D62" s="118"/>
      <c r="E62" s="34">
        <v>5</v>
      </c>
      <c r="F62" s="41" t="s">
        <v>143</v>
      </c>
      <c r="G62" s="57">
        <v>41700</v>
      </c>
      <c r="H62" s="57">
        <v>42368</v>
      </c>
      <c r="I62" s="53">
        <f t="shared" si="1"/>
        <v>95.428571428571431</v>
      </c>
      <c r="J62" s="75">
        <v>0.9</v>
      </c>
      <c r="K62" s="72" t="s">
        <v>214</v>
      </c>
      <c r="L62" s="121"/>
      <c r="M62" s="54" t="s">
        <v>281</v>
      </c>
      <c r="N62" s="36" t="s">
        <v>146</v>
      </c>
      <c r="O62" s="72" t="s">
        <v>215</v>
      </c>
      <c r="P62" s="100"/>
      <c r="Q62" s="31"/>
      <c r="R62" s="23"/>
      <c r="S62" s="3"/>
      <c r="T62" s="24"/>
    </row>
    <row r="63" spans="1:20" ht="84" customHeight="1" x14ac:dyDescent="0.25">
      <c r="A63" s="112"/>
      <c r="B63" s="115"/>
      <c r="C63" s="116"/>
      <c r="D63" s="119"/>
      <c r="E63" s="34">
        <v>6</v>
      </c>
      <c r="F63" s="41" t="s">
        <v>144</v>
      </c>
      <c r="G63" s="57">
        <v>42006</v>
      </c>
      <c r="H63" s="57">
        <v>42093</v>
      </c>
      <c r="I63" s="53">
        <f t="shared" si="1"/>
        <v>12.428571428571429</v>
      </c>
      <c r="J63" s="75">
        <v>1</v>
      </c>
      <c r="K63" s="72" t="s">
        <v>216</v>
      </c>
      <c r="L63" s="122"/>
      <c r="M63" s="54" t="s">
        <v>249</v>
      </c>
      <c r="N63" s="36" t="s">
        <v>146</v>
      </c>
      <c r="O63" s="72" t="s">
        <v>217</v>
      </c>
      <c r="P63" s="101"/>
      <c r="Q63" s="31"/>
      <c r="R63" s="23"/>
      <c r="S63" s="3"/>
      <c r="T63" s="24"/>
    </row>
    <row r="64" spans="1:20" ht="18.75" customHeight="1" x14ac:dyDescent="0.25">
      <c r="A64" s="4"/>
      <c r="B64" s="5"/>
      <c r="C64" s="25"/>
      <c r="D64" s="5"/>
      <c r="E64" s="4"/>
      <c r="F64" s="5"/>
      <c r="G64" s="6"/>
      <c r="H64" s="6"/>
      <c r="I64" s="7"/>
      <c r="J64" s="8"/>
      <c r="K64" s="5"/>
      <c r="L64" s="9"/>
      <c r="M64" s="10"/>
      <c r="N64" s="65"/>
      <c r="O64" s="65"/>
      <c r="P64" s="5"/>
      <c r="Q64" s="5"/>
      <c r="R64" s="5"/>
      <c r="S64" s="5"/>
      <c r="T64" s="5"/>
    </row>
    <row r="65" spans="1:20" ht="30" customHeight="1" x14ac:dyDescent="0.25">
      <c r="A65" s="123" t="s">
        <v>30</v>
      </c>
      <c r="B65" s="123"/>
      <c r="C65" s="123"/>
      <c r="D65" s="123"/>
      <c r="E65" s="11" t="s">
        <v>31</v>
      </c>
      <c r="F65" s="12">
        <f>L9</f>
        <v>0.67500000000000004</v>
      </c>
      <c r="G65" s="13"/>
      <c r="H65" s="13"/>
      <c r="I65" s="13"/>
      <c r="J65" s="13"/>
      <c r="K65" s="13"/>
      <c r="L65" s="13"/>
      <c r="M65" s="13"/>
      <c r="N65" s="66"/>
      <c r="O65" s="66"/>
      <c r="P65" s="13"/>
      <c r="Q65" s="13"/>
      <c r="R65" s="14"/>
      <c r="S65" s="14"/>
      <c r="T65" s="14"/>
    </row>
    <row r="66" spans="1:20" x14ac:dyDescent="0.25">
      <c r="A66" s="71"/>
      <c r="B66" s="71"/>
      <c r="C66" s="15"/>
      <c r="D66" s="15"/>
      <c r="E66" s="11" t="s">
        <v>32</v>
      </c>
      <c r="F66" s="12">
        <f>L13</f>
        <v>0.93333333333333324</v>
      </c>
      <c r="G66" s="13"/>
      <c r="H66" s="13"/>
      <c r="I66" s="13"/>
      <c r="J66" s="13"/>
      <c r="K66" s="13"/>
      <c r="L66" s="13"/>
      <c r="M66" s="13"/>
      <c r="N66" s="66"/>
      <c r="O66" s="66"/>
      <c r="P66" s="13"/>
      <c r="Q66" s="13"/>
      <c r="R66" s="14"/>
      <c r="S66" s="14"/>
      <c r="T66" s="14"/>
    </row>
    <row r="67" spans="1:20" x14ac:dyDescent="0.25">
      <c r="A67" s="71"/>
      <c r="B67" s="71"/>
      <c r="C67" s="15"/>
      <c r="D67" s="15"/>
      <c r="E67" s="11" t="s">
        <v>33</v>
      </c>
      <c r="F67" s="12">
        <f>L19</f>
        <v>0.62</v>
      </c>
      <c r="G67" s="13"/>
      <c r="H67" s="13"/>
      <c r="I67" s="13"/>
      <c r="J67" s="13"/>
      <c r="K67" s="13"/>
      <c r="L67" s="13"/>
      <c r="M67" s="13"/>
      <c r="N67" s="66"/>
      <c r="O67" s="66"/>
      <c r="P67" s="13"/>
      <c r="Q67" s="13"/>
      <c r="R67" s="14"/>
      <c r="S67" s="14"/>
      <c r="T67" s="14"/>
    </row>
    <row r="68" spans="1:20" x14ac:dyDescent="0.25">
      <c r="A68" s="71"/>
      <c r="B68" s="71"/>
      <c r="C68" s="15"/>
      <c r="D68" s="15"/>
      <c r="E68" s="11" t="s">
        <v>34</v>
      </c>
      <c r="F68" s="12">
        <f>L24</f>
        <v>0.64</v>
      </c>
      <c r="G68" s="13"/>
      <c r="H68" s="13"/>
      <c r="I68" s="13"/>
      <c r="J68" s="13"/>
      <c r="K68" s="13"/>
      <c r="L68" s="13"/>
      <c r="M68" s="13"/>
      <c r="N68" s="66"/>
      <c r="O68" s="66"/>
      <c r="P68" s="13"/>
      <c r="Q68" s="13"/>
      <c r="R68" s="14"/>
      <c r="S68" s="14"/>
      <c r="T68" s="14"/>
    </row>
    <row r="69" spans="1:20" x14ac:dyDescent="0.25">
      <c r="A69" s="71"/>
      <c r="B69" s="71"/>
      <c r="C69" s="15"/>
      <c r="D69" s="15"/>
      <c r="E69" s="11" t="s">
        <v>35</v>
      </c>
      <c r="F69" s="12">
        <f>L29</f>
        <v>1</v>
      </c>
      <c r="G69" s="13"/>
      <c r="H69" s="13"/>
      <c r="I69" s="13"/>
      <c r="J69" s="13"/>
      <c r="K69" s="13"/>
      <c r="L69" s="13"/>
      <c r="M69" s="13"/>
      <c r="N69" s="66"/>
      <c r="O69" s="66"/>
      <c r="P69" s="13"/>
      <c r="Q69" s="13"/>
      <c r="R69" s="14"/>
      <c r="S69" s="14"/>
      <c r="T69" s="14"/>
    </row>
    <row r="70" spans="1:20" x14ac:dyDescent="0.25">
      <c r="A70" s="71"/>
      <c r="B70" s="71"/>
      <c r="C70" s="15"/>
      <c r="D70" s="15"/>
      <c r="E70" s="11" t="s">
        <v>36</v>
      </c>
      <c r="F70" s="12">
        <f>L33</f>
        <v>0.51624999999999999</v>
      </c>
      <c r="G70" s="13"/>
      <c r="H70" s="13"/>
      <c r="I70" s="13"/>
      <c r="J70" s="13"/>
      <c r="K70" s="13"/>
      <c r="L70" s="13"/>
      <c r="M70" s="13"/>
      <c r="N70" s="66"/>
      <c r="O70" s="66"/>
      <c r="P70" s="13"/>
      <c r="Q70" s="13"/>
      <c r="R70" s="14"/>
      <c r="S70" s="14"/>
      <c r="T70" s="14"/>
    </row>
    <row r="71" spans="1:20" x14ac:dyDescent="0.25">
      <c r="A71" s="71"/>
      <c r="B71" s="71"/>
      <c r="C71" s="15"/>
      <c r="D71" s="15"/>
      <c r="E71" s="11" t="s">
        <v>218</v>
      </c>
      <c r="F71" s="12">
        <f>L41</f>
        <v>1</v>
      </c>
      <c r="G71" s="13"/>
      <c r="H71" s="13"/>
      <c r="I71" s="13"/>
      <c r="J71" s="13"/>
      <c r="K71" s="13"/>
      <c r="L71" s="13"/>
      <c r="M71" s="13"/>
      <c r="N71" s="66"/>
      <c r="O71" s="66"/>
      <c r="P71" s="13"/>
      <c r="Q71" s="13"/>
      <c r="R71" s="14"/>
      <c r="S71" s="14"/>
      <c r="T71" s="14"/>
    </row>
    <row r="72" spans="1:20" x14ac:dyDescent="0.25">
      <c r="A72" s="71"/>
      <c r="B72" s="71"/>
      <c r="C72" s="15"/>
      <c r="D72" s="15"/>
      <c r="E72" s="11" t="s">
        <v>37</v>
      </c>
      <c r="F72" s="12">
        <f>L44</f>
        <v>0.375</v>
      </c>
      <c r="G72" s="13"/>
      <c r="H72" s="13"/>
      <c r="I72" s="13"/>
      <c r="J72" s="13"/>
      <c r="K72" s="13"/>
      <c r="L72" s="13"/>
      <c r="M72" s="13"/>
      <c r="N72" s="66"/>
      <c r="O72" s="66"/>
      <c r="P72" s="13"/>
      <c r="Q72" s="13"/>
      <c r="R72" s="14"/>
      <c r="S72" s="14"/>
      <c r="T72" s="14"/>
    </row>
    <row r="73" spans="1:20" x14ac:dyDescent="0.25">
      <c r="A73" s="71"/>
      <c r="B73" s="71"/>
      <c r="C73" s="15"/>
      <c r="D73" s="15"/>
      <c r="E73" s="11" t="s">
        <v>38</v>
      </c>
      <c r="F73" s="12">
        <f>L48</f>
        <v>0.32</v>
      </c>
      <c r="G73" s="13"/>
      <c r="H73" s="13"/>
      <c r="I73" s="13"/>
      <c r="J73" s="13"/>
      <c r="K73" s="13"/>
      <c r="L73" s="13"/>
      <c r="M73" s="13"/>
      <c r="N73" s="66"/>
      <c r="O73" s="66"/>
      <c r="P73" s="13"/>
      <c r="Q73" s="13"/>
      <c r="R73" s="14"/>
      <c r="S73" s="14"/>
      <c r="T73" s="14"/>
    </row>
    <row r="74" spans="1:20" x14ac:dyDescent="0.25">
      <c r="A74" s="71"/>
      <c r="B74" s="71"/>
      <c r="C74" s="15"/>
      <c r="D74" s="15"/>
      <c r="E74" s="11" t="s">
        <v>39</v>
      </c>
      <c r="F74" s="12">
        <f>L58</f>
        <v>0.98333333333333339</v>
      </c>
      <c r="G74" s="13"/>
      <c r="H74" s="13"/>
      <c r="I74" s="13"/>
      <c r="J74" s="13"/>
      <c r="K74" s="13"/>
      <c r="L74" s="13"/>
      <c r="M74" s="13"/>
      <c r="N74" s="66"/>
      <c r="O74" s="66"/>
      <c r="P74" s="13"/>
      <c r="Q74" s="13"/>
      <c r="R74" s="14"/>
      <c r="S74" s="14"/>
      <c r="T74" s="14"/>
    </row>
    <row r="75" spans="1:20" hidden="1" x14ac:dyDescent="0.25">
      <c r="A75" s="71"/>
      <c r="B75" s="71"/>
      <c r="C75" s="15"/>
      <c r="D75" s="15"/>
      <c r="E75" s="11" t="s">
        <v>40</v>
      </c>
      <c r="F75" s="12" t="e">
        <f>SUM(#REF!)</f>
        <v>#REF!</v>
      </c>
      <c r="G75" s="13"/>
      <c r="H75" s="13"/>
      <c r="I75" s="13"/>
      <c r="J75" s="13"/>
      <c r="K75" s="13"/>
      <c r="L75" s="13"/>
      <c r="M75" s="13"/>
      <c r="N75" s="66"/>
      <c r="O75" s="66"/>
      <c r="P75" s="13"/>
      <c r="Q75" s="13"/>
      <c r="R75" s="14"/>
      <c r="S75" s="14"/>
      <c r="T75" s="14"/>
    </row>
    <row r="76" spans="1:20" hidden="1" x14ac:dyDescent="0.25">
      <c r="A76" s="71"/>
      <c r="B76" s="71"/>
      <c r="C76" s="15"/>
      <c r="D76" s="15"/>
      <c r="E76" s="11" t="s">
        <v>41</v>
      </c>
      <c r="F76" s="12" t="e">
        <f>SUM(#REF!)</f>
        <v>#REF!</v>
      </c>
      <c r="G76" s="13"/>
      <c r="H76" s="13"/>
      <c r="I76" s="13"/>
      <c r="J76" s="13"/>
      <c r="K76" s="13"/>
      <c r="L76" s="13"/>
      <c r="M76" s="13"/>
      <c r="N76" s="66"/>
      <c r="O76" s="66"/>
      <c r="P76" s="13"/>
      <c r="Q76" s="13"/>
      <c r="R76" s="14"/>
      <c r="S76" s="14"/>
      <c r="T76" s="14"/>
    </row>
    <row r="77" spans="1:20" hidden="1" x14ac:dyDescent="0.25">
      <c r="A77" s="71"/>
      <c r="B77" s="71"/>
      <c r="C77" s="15"/>
      <c r="D77" s="15"/>
      <c r="E77" s="11" t="s">
        <v>42</v>
      </c>
      <c r="F77" s="12" t="e">
        <f>SUM(#REF!)</f>
        <v>#REF!</v>
      </c>
      <c r="G77" s="13"/>
      <c r="H77" s="13"/>
      <c r="I77" s="13"/>
      <c r="J77" s="13"/>
      <c r="K77" s="13"/>
      <c r="L77" s="13"/>
      <c r="M77" s="13"/>
      <c r="N77" s="66"/>
      <c r="O77" s="66"/>
      <c r="P77" s="13"/>
      <c r="Q77" s="13"/>
      <c r="R77" s="14"/>
      <c r="S77" s="14"/>
      <c r="T77" s="14"/>
    </row>
    <row r="78" spans="1:20" hidden="1" x14ac:dyDescent="0.25">
      <c r="A78" s="71"/>
      <c r="B78" s="71"/>
      <c r="C78" s="15"/>
      <c r="D78" s="15"/>
      <c r="E78" s="11" t="s">
        <v>43</v>
      </c>
      <c r="F78" s="12" t="e">
        <f>SUM(#REF!)</f>
        <v>#REF!</v>
      </c>
      <c r="G78" s="13"/>
      <c r="H78" s="13"/>
      <c r="I78" s="13"/>
      <c r="J78" s="13"/>
      <c r="K78" s="13"/>
      <c r="L78" s="13"/>
      <c r="M78" s="13"/>
      <c r="N78" s="66"/>
      <c r="O78" s="66"/>
      <c r="P78" s="13"/>
      <c r="Q78" s="13"/>
      <c r="R78" s="14"/>
      <c r="S78" s="14"/>
      <c r="T78" s="14"/>
    </row>
    <row r="79" spans="1:20" hidden="1" x14ac:dyDescent="0.25">
      <c r="A79" s="71"/>
      <c r="B79" s="71"/>
      <c r="C79" s="15"/>
      <c r="D79" s="15"/>
      <c r="E79" s="11" t="s">
        <v>44</v>
      </c>
      <c r="F79" s="12">
        <f t="shared" ref="F79" si="2">SUM(L58)</f>
        <v>0.98333333333333339</v>
      </c>
      <c r="G79" s="13"/>
      <c r="H79" s="13"/>
      <c r="I79" s="13"/>
      <c r="J79" s="13"/>
      <c r="K79" s="13"/>
      <c r="L79" s="13"/>
      <c r="M79" s="13"/>
      <c r="N79" s="66"/>
      <c r="O79" s="66"/>
      <c r="P79" s="13"/>
      <c r="Q79" s="13"/>
      <c r="R79" s="14"/>
      <c r="S79" s="14"/>
      <c r="T79" s="14"/>
    </row>
    <row r="80" spans="1:20" hidden="1" x14ac:dyDescent="0.25">
      <c r="A80" s="71"/>
      <c r="B80" s="71"/>
      <c r="C80" s="15"/>
      <c r="D80" s="15"/>
      <c r="E80" s="11" t="s">
        <v>45</v>
      </c>
      <c r="F80" s="12" t="e">
        <f>SUM(#REF!)</f>
        <v>#REF!</v>
      </c>
      <c r="G80" s="13"/>
      <c r="H80" s="13"/>
      <c r="I80" s="13"/>
      <c r="J80" s="13"/>
      <c r="K80" s="13"/>
      <c r="L80" s="13"/>
      <c r="M80" s="13"/>
      <c r="N80" s="66"/>
      <c r="O80" s="66"/>
      <c r="P80" s="13"/>
      <c r="Q80" s="13"/>
      <c r="R80" s="14"/>
      <c r="S80" s="14"/>
      <c r="T80" s="14"/>
    </row>
    <row r="81" spans="1:20" hidden="1" x14ac:dyDescent="0.25">
      <c r="A81" s="71"/>
      <c r="B81" s="71"/>
      <c r="C81" s="15"/>
      <c r="D81" s="15"/>
      <c r="E81" s="11" t="s">
        <v>46</v>
      </c>
      <c r="F81" s="12" t="e">
        <f>SUM(#REF!)</f>
        <v>#REF!</v>
      </c>
      <c r="G81" s="13"/>
      <c r="H81" s="13"/>
      <c r="I81" s="13"/>
      <c r="J81" s="13"/>
      <c r="K81" s="13"/>
      <c r="L81" s="13"/>
      <c r="M81" s="13"/>
      <c r="N81" s="66"/>
      <c r="O81" s="66"/>
      <c r="P81" s="13"/>
      <c r="Q81" s="13"/>
      <c r="R81" s="14"/>
      <c r="S81" s="14"/>
      <c r="T81" s="14"/>
    </row>
    <row r="82" spans="1:20" hidden="1" x14ac:dyDescent="0.25">
      <c r="A82" s="71"/>
      <c r="B82" s="71"/>
      <c r="C82" s="15"/>
      <c r="D82" s="15"/>
      <c r="E82" s="11" t="s">
        <v>47</v>
      </c>
      <c r="F82" s="12" t="e">
        <f>SUM(#REF!)</f>
        <v>#REF!</v>
      </c>
      <c r="G82" s="13"/>
      <c r="H82" s="13"/>
      <c r="I82" s="13"/>
      <c r="J82" s="13"/>
      <c r="K82" s="13"/>
      <c r="L82" s="13"/>
      <c r="M82" s="13"/>
      <c r="N82" s="66"/>
      <c r="O82" s="66"/>
      <c r="P82" s="13"/>
      <c r="Q82" s="13"/>
      <c r="R82" s="14"/>
      <c r="S82" s="14"/>
      <c r="T82" s="14"/>
    </row>
    <row r="83" spans="1:20" x14ac:dyDescent="0.25">
      <c r="A83" s="71"/>
      <c r="B83" s="71"/>
      <c r="C83" s="15"/>
      <c r="D83" s="15"/>
      <c r="E83" s="16"/>
      <c r="F83" s="17"/>
      <c r="G83" s="13"/>
      <c r="H83" s="13"/>
      <c r="I83" s="13"/>
      <c r="J83" s="13"/>
      <c r="K83" s="13"/>
      <c r="L83" s="13"/>
      <c r="M83" s="13"/>
      <c r="N83" s="66"/>
      <c r="O83" s="66"/>
      <c r="P83" s="13"/>
      <c r="Q83" s="13"/>
      <c r="R83" s="14"/>
      <c r="S83" s="14"/>
      <c r="T83" s="14"/>
    </row>
    <row r="84" spans="1:20" x14ac:dyDescent="0.25">
      <c r="A84" s="111" t="s">
        <v>48</v>
      </c>
      <c r="B84" s="111"/>
      <c r="C84" s="111"/>
      <c r="D84" s="111"/>
      <c r="E84" s="18">
        <f>SUM(F65:F74)/10</f>
        <v>0.70629166666666676</v>
      </c>
      <c r="F84" s="16" t="s">
        <v>49</v>
      </c>
      <c r="G84" s="13"/>
      <c r="H84" s="13"/>
      <c r="I84" s="13"/>
      <c r="J84" s="13"/>
      <c r="K84" s="13"/>
      <c r="L84" s="13"/>
      <c r="M84" s="13"/>
      <c r="N84" s="66"/>
      <c r="O84" s="66"/>
      <c r="P84" s="13"/>
      <c r="Q84" s="13"/>
      <c r="R84" s="14"/>
      <c r="S84" s="14"/>
      <c r="T84" s="14"/>
    </row>
  </sheetData>
  <mergeCells count="96">
    <mergeCell ref="A3:B3"/>
    <mergeCell ref="C3:I3"/>
    <mergeCell ref="J3:K3"/>
    <mergeCell ref="L3:T3"/>
    <mergeCell ref="A1:B1"/>
    <mergeCell ref="K1:S1"/>
    <mergeCell ref="A2:B2"/>
    <mergeCell ref="J2:K2"/>
    <mergeCell ref="L2:T2"/>
    <mergeCell ref="A4:B4"/>
    <mergeCell ref="C4:G4"/>
    <mergeCell ref="A5:B5"/>
    <mergeCell ref="C5:T5"/>
    <mergeCell ref="A6:O6"/>
    <mergeCell ref="P6:Q6"/>
    <mergeCell ref="R6:T6"/>
    <mergeCell ref="L7:L8"/>
    <mergeCell ref="M7:M8"/>
    <mergeCell ref="A7:A8"/>
    <mergeCell ref="B7:B8"/>
    <mergeCell ref="C7:C8"/>
    <mergeCell ref="D7:D8"/>
    <mergeCell ref="E7:E8"/>
    <mergeCell ref="F7:F8"/>
    <mergeCell ref="T7:T8"/>
    <mergeCell ref="A9:A12"/>
    <mergeCell ref="B9:B12"/>
    <mergeCell ref="C9:C12"/>
    <mergeCell ref="D9:D12"/>
    <mergeCell ref="L9:L12"/>
    <mergeCell ref="N7:N8"/>
    <mergeCell ref="O7:O8"/>
    <mergeCell ref="P7:P8"/>
    <mergeCell ref="Q7:Q8"/>
    <mergeCell ref="R7:R8"/>
    <mergeCell ref="S7:S8"/>
    <mergeCell ref="G7:H7"/>
    <mergeCell ref="I7:I8"/>
    <mergeCell ref="J7:J8"/>
    <mergeCell ref="K7:K8"/>
    <mergeCell ref="A19:A23"/>
    <mergeCell ref="B19:B23"/>
    <mergeCell ref="C19:C23"/>
    <mergeCell ref="D19:D23"/>
    <mergeCell ref="L19:L23"/>
    <mergeCell ref="A13:A18"/>
    <mergeCell ref="B13:B18"/>
    <mergeCell ref="C13:C18"/>
    <mergeCell ref="D13:D18"/>
    <mergeCell ref="L13:L18"/>
    <mergeCell ref="A29:A32"/>
    <mergeCell ref="B29:B32"/>
    <mergeCell ref="C29:C32"/>
    <mergeCell ref="D29:D32"/>
    <mergeCell ref="L29:L32"/>
    <mergeCell ref="A24:A28"/>
    <mergeCell ref="B24:B28"/>
    <mergeCell ref="C24:C28"/>
    <mergeCell ref="D24:D28"/>
    <mergeCell ref="L24:L28"/>
    <mergeCell ref="A41:A43"/>
    <mergeCell ref="B41:B43"/>
    <mergeCell ref="C41:C43"/>
    <mergeCell ref="D41:D43"/>
    <mergeCell ref="L41:L43"/>
    <mergeCell ref="A33:A40"/>
    <mergeCell ref="B33:B40"/>
    <mergeCell ref="C33:C40"/>
    <mergeCell ref="D33:D40"/>
    <mergeCell ref="L33:L40"/>
    <mergeCell ref="A48:A57"/>
    <mergeCell ref="B48:B57"/>
    <mergeCell ref="C48:C57"/>
    <mergeCell ref="D48:D57"/>
    <mergeCell ref="L48:L57"/>
    <mergeCell ref="P9:P12"/>
    <mergeCell ref="P13:P18"/>
    <mergeCell ref="P19:P23"/>
    <mergeCell ref="P26:P28"/>
    <mergeCell ref="A84:D84"/>
    <mergeCell ref="A58:A63"/>
    <mergeCell ref="B58:B63"/>
    <mergeCell ref="C58:C63"/>
    <mergeCell ref="D58:D63"/>
    <mergeCell ref="L58:L63"/>
    <mergeCell ref="A65:D65"/>
    <mergeCell ref="A44:A47"/>
    <mergeCell ref="B44:B47"/>
    <mergeCell ref="C44:C47"/>
    <mergeCell ref="D44:D47"/>
    <mergeCell ref="L44:L47"/>
    <mergeCell ref="P29:P32"/>
    <mergeCell ref="P33:P36"/>
    <mergeCell ref="P41:P42"/>
    <mergeCell ref="P48:P57"/>
    <mergeCell ref="P58:P63"/>
  </mergeCells>
  <dataValidations count="1">
    <dataValidation type="date" operator="greaterThanOrEqual" allowBlank="1" showInputMessage="1" showErrorMessage="1" sqref="G9 E9:E69 G40:G56 G11:G38 G58:G59 G61:G63">
      <formula1>41426</formula1>
    </dataValidation>
  </dataValidations>
  <printOptions verticalCentered="1"/>
  <pageMargins left="0.39370078740157483" right="0.19685039370078741" top="0.59055118110236227" bottom="0.39370078740157483" header="0.31496062992125984" footer="0.31496062992125984"/>
  <pageSetup paperSize="5"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1er  Trimestre 2017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Carlos Andres Gutierrez Trujillo</cp:lastModifiedBy>
  <cp:lastPrinted>2017-02-08T19:59:31Z</cp:lastPrinted>
  <dcterms:created xsi:type="dcterms:W3CDTF">2016-07-06T19:37:36Z</dcterms:created>
  <dcterms:modified xsi:type="dcterms:W3CDTF">2017-06-02T13:24:17Z</dcterms:modified>
</cp:coreProperties>
</file>